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Ia - Příprava území" sheetId="2" r:id="rId2"/>
    <sheet name="Ib - Návrh" sheetId="3" r:id="rId3"/>
    <sheet name="Ic - Zpevněné plochy před..." sheetId="4" r:id="rId4"/>
    <sheet name="Id - Vedlejší a ostatní n..." sheetId="5" r:id="rId5"/>
    <sheet name="Pokyny pro vyplnění" sheetId="6" r:id="rId6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'Ia - Příprava území'!$C$85:$K$218</definedName>
    <definedName name="_xlnm.Print_Area" localSheetId="1">'Ia - Příprava území'!$C$4:$J$38,'Ia - Příprava území'!$C$44:$J$65,'Ia - Příprava území'!$C$71:$K$218</definedName>
    <definedName name="_xlnm.Print_Titles" localSheetId="1">'Ia - Příprava území'!$85:$85</definedName>
    <definedName name="_xlnm._FilterDatabase" localSheetId="2" hidden="1">'Ib - Návrh'!$C$93:$K$702</definedName>
    <definedName name="_xlnm.Print_Area" localSheetId="2">'Ib - Návrh'!$C$4:$J$38,'Ib - Návrh'!$C$44:$J$73,'Ib - Návrh'!$C$79:$K$702</definedName>
    <definedName name="_xlnm.Print_Titles" localSheetId="2">'Ib - Návrh'!$93:$93</definedName>
    <definedName name="_xlnm._FilterDatabase" localSheetId="3" hidden="1">'Ic - Zpevněné plochy před...'!$C$90:$K$452</definedName>
    <definedName name="_xlnm.Print_Area" localSheetId="3">'Ic - Zpevněné plochy před...'!$C$4:$J$38,'Ic - Zpevněné plochy před...'!$C$44:$J$70,'Ic - Zpevněné plochy před...'!$C$76:$K$452</definedName>
    <definedName name="_xlnm.Print_Titles" localSheetId="3">'Ic - Zpevněné plochy před...'!$90:$90</definedName>
    <definedName name="_xlnm._FilterDatabase" localSheetId="4" hidden="1">'Id - Vedlejší a ostatní n...'!$C$86:$K$104</definedName>
    <definedName name="_xlnm.Print_Area" localSheetId="4">'Id - Vedlejší a ostatní n...'!$C$4:$J$38,'Id - Vedlejší a ostatní n...'!$C$44:$J$66,'Id - Vedlejší a ostatní n...'!$C$72:$K$104</definedName>
    <definedName name="_xlnm.Print_Titles" localSheetId="4">'Id - Vedlejší a ostatní n...'!$86:$86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5" r="BI104"/>
  <c r="BH104"/>
  <c r="BG104"/>
  <c r="BF104"/>
  <c r="T104"/>
  <c r="T103"/>
  <c r="R104"/>
  <c r="R103"/>
  <c r="P104"/>
  <c r="P103"/>
  <c r="BK104"/>
  <c r="BK103"/>
  <c r="J103"/>
  <c r="J104"/>
  <c r="BE104"/>
  <c r="J65"/>
  <c r="BI99"/>
  <c r="BH99"/>
  <c r="BG99"/>
  <c r="BF99"/>
  <c r="T99"/>
  <c r="T98"/>
  <c r="R99"/>
  <c r="R98"/>
  <c r="P99"/>
  <c r="P98"/>
  <c r="BK99"/>
  <c r="BK98"/>
  <c r="J98"/>
  <c r="J99"/>
  <c r="BE99"/>
  <c r="J64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3"/>
  <c r="BI91"/>
  <c r="BH91"/>
  <c r="BG91"/>
  <c r="BF91"/>
  <c r="T91"/>
  <c r="R91"/>
  <c r="P91"/>
  <c r="BK91"/>
  <c r="J91"/>
  <c r="BE91"/>
  <c r="BI90"/>
  <c r="F36"/>
  <c i="1" r="BD56"/>
  <c i="5" r="BH90"/>
  <c r="F35"/>
  <c i="1" r="BC56"/>
  <c i="5" r="BG90"/>
  <c r="F34"/>
  <c i="1" r="BB56"/>
  <c i="5" r="BF90"/>
  <c r="J33"/>
  <c i="1" r="AW56"/>
  <c i="5" r="F33"/>
  <c i="1" r="BA56"/>
  <c i="5" r="T90"/>
  <c r="T89"/>
  <c r="T88"/>
  <c r="T87"/>
  <c r="R90"/>
  <c r="R89"/>
  <c r="R88"/>
  <c r="R87"/>
  <c r="P90"/>
  <c r="P89"/>
  <c r="P88"/>
  <c r="P87"/>
  <c i="1" r="AU56"/>
  <c i="5" r="BK90"/>
  <c r="BK89"/>
  <c r="J89"/>
  <c r="BK88"/>
  <c r="J88"/>
  <c r="BK87"/>
  <c r="J87"/>
  <c r="J60"/>
  <c r="J29"/>
  <c i="1" r="AG56"/>
  <c i="5" r="J90"/>
  <c r="BE90"/>
  <c r="J32"/>
  <c i="1" r="AV56"/>
  <c i="5" r="F32"/>
  <c i="1" r="AZ56"/>
  <c i="5" r="J62"/>
  <c r="J61"/>
  <c r="J83"/>
  <c r="F81"/>
  <c r="E79"/>
  <c r="J55"/>
  <c r="F53"/>
  <c r="E51"/>
  <c r="J38"/>
  <c r="J20"/>
  <c r="E20"/>
  <c r="F84"/>
  <c r="F56"/>
  <c r="J19"/>
  <c r="J17"/>
  <c r="E17"/>
  <c r="F83"/>
  <c r="F55"/>
  <c r="J16"/>
  <c r="J14"/>
  <c r="J81"/>
  <c r="J53"/>
  <c r="E7"/>
  <c r="E75"/>
  <c r="E47"/>
  <c i="1" r="AY55"/>
  <c r="AX55"/>
  <c i="4" r="BI452"/>
  <c r="BH452"/>
  <c r="BG452"/>
  <c r="BF452"/>
  <c r="T452"/>
  <c r="R452"/>
  <c r="P452"/>
  <c r="BK452"/>
  <c r="J452"/>
  <c r="BE452"/>
  <c r="BI451"/>
  <c r="BH451"/>
  <c r="BG451"/>
  <c r="BF451"/>
  <c r="T451"/>
  <c r="T450"/>
  <c r="R451"/>
  <c r="R450"/>
  <c r="P451"/>
  <c r="P450"/>
  <c r="BK451"/>
  <c r="BK450"/>
  <c r="J450"/>
  <c r="J451"/>
  <c r="BE451"/>
  <c r="J69"/>
  <c r="BI446"/>
  <c r="BH446"/>
  <c r="BG446"/>
  <c r="BF446"/>
  <c r="T446"/>
  <c r="R446"/>
  <c r="P446"/>
  <c r="BK446"/>
  <c r="J446"/>
  <c r="BE446"/>
  <c r="BI442"/>
  <c r="BH442"/>
  <c r="BG442"/>
  <c r="BF442"/>
  <c r="T442"/>
  <c r="R442"/>
  <c r="P442"/>
  <c r="BK442"/>
  <c r="J442"/>
  <c r="BE442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30"/>
  <c r="BH430"/>
  <c r="BG430"/>
  <c r="BF430"/>
  <c r="T430"/>
  <c r="R430"/>
  <c r="P430"/>
  <c r="BK430"/>
  <c r="J430"/>
  <c r="BE430"/>
  <c r="BI426"/>
  <c r="BH426"/>
  <c r="BG426"/>
  <c r="BF426"/>
  <c r="T426"/>
  <c r="R426"/>
  <c r="P426"/>
  <c r="BK426"/>
  <c r="J426"/>
  <c r="BE426"/>
  <c r="BI422"/>
  <c r="BH422"/>
  <c r="BG422"/>
  <c r="BF422"/>
  <c r="T422"/>
  <c r="R422"/>
  <c r="P422"/>
  <c r="BK422"/>
  <c r="J422"/>
  <c r="BE422"/>
  <c r="BI418"/>
  <c r="BH418"/>
  <c r="BG418"/>
  <c r="BF418"/>
  <c r="T418"/>
  <c r="T417"/>
  <c r="R418"/>
  <c r="R417"/>
  <c r="P418"/>
  <c r="P417"/>
  <c r="BK418"/>
  <c r="BK417"/>
  <c r="J417"/>
  <c r="J418"/>
  <c r="BE418"/>
  <c r="J68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6"/>
  <c r="BH396"/>
  <c r="BG396"/>
  <c r="BF396"/>
  <c r="T396"/>
  <c r="R396"/>
  <c r="P396"/>
  <c r="BK396"/>
  <c r="J396"/>
  <c r="BE396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4"/>
  <c r="BH384"/>
  <c r="BG384"/>
  <c r="BF384"/>
  <c r="T384"/>
  <c r="R384"/>
  <c r="P384"/>
  <c r="BK384"/>
  <c r="J384"/>
  <c r="BE384"/>
  <c r="BI380"/>
  <c r="BH380"/>
  <c r="BG380"/>
  <c r="BF380"/>
  <c r="T380"/>
  <c r="R380"/>
  <c r="P380"/>
  <c r="BK380"/>
  <c r="J380"/>
  <c r="BE380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60"/>
  <c r="BH360"/>
  <c r="BG360"/>
  <c r="BF360"/>
  <c r="T360"/>
  <c r="R360"/>
  <c r="P360"/>
  <c r="BK360"/>
  <c r="J360"/>
  <c r="BE360"/>
  <c r="BI356"/>
  <c r="BH356"/>
  <c r="BG356"/>
  <c r="BF356"/>
  <c r="T356"/>
  <c r="R356"/>
  <c r="P356"/>
  <c r="BK356"/>
  <c r="J356"/>
  <c r="BE356"/>
  <c r="BI352"/>
  <c r="BH352"/>
  <c r="BG352"/>
  <c r="BF352"/>
  <c r="T352"/>
  <c r="R352"/>
  <c r="P352"/>
  <c r="BK352"/>
  <c r="J352"/>
  <c r="BE352"/>
  <c r="BI348"/>
  <c r="BH348"/>
  <c r="BG348"/>
  <c r="BF348"/>
  <c r="T348"/>
  <c r="R348"/>
  <c r="P348"/>
  <c r="BK348"/>
  <c r="J348"/>
  <c r="BE348"/>
  <c r="BI344"/>
  <c r="BH344"/>
  <c r="BG344"/>
  <c r="BF344"/>
  <c r="T344"/>
  <c r="R344"/>
  <c r="P344"/>
  <c r="BK344"/>
  <c r="J344"/>
  <c r="BE344"/>
  <c r="BI340"/>
  <c r="BH340"/>
  <c r="BG340"/>
  <c r="BF340"/>
  <c r="T340"/>
  <c r="R340"/>
  <c r="P340"/>
  <c r="BK340"/>
  <c r="J340"/>
  <c r="BE340"/>
  <c r="BI336"/>
  <c r="BH336"/>
  <c r="BG336"/>
  <c r="BF336"/>
  <c r="T336"/>
  <c r="T335"/>
  <c r="R336"/>
  <c r="R335"/>
  <c r="P336"/>
  <c r="P335"/>
  <c r="BK336"/>
  <c r="BK335"/>
  <c r="J335"/>
  <c r="J336"/>
  <c r="BE336"/>
  <c r="J67"/>
  <c r="BI331"/>
  <c r="BH331"/>
  <c r="BG331"/>
  <c r="BF331"/>
  <c r="T331"/>
  <c r="R331"/>
  <c r="P331"/>
  <c r="BK331"/>
  <c r="J331"/>
  <c r="BE331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22"/>
  <c r="BH322"/>
  <c r="BG322"/>
  <c r="BF322"/>
  <c r="T322"/>
  <c r="T321"/>
  <c r="R322"/>
  <c r="R321"/>
  <c r="P322"/>
  <c r="P321"/>
  <c r="BK322"/>
  <c r="BK321"/>
  <c r="J321"/>
  <c r="J322"/>
  <c r="BE322"/>
  <c r="J66"/>
  <c r="BI317"/>
  <c r="BH317"/>
  <c r="BG317"/>
  <c r="BF317"/>
  <c r="T317"/>
  <c r="R317"/>
  <c r="P317"/>
  <c r="BK317"/>
  <c r="J317"/>
  <c r="BE317"/>
  <c r="BI313"/>
  <c r="BH313"/>
  <c r="BG313"/>
  <c r="BF313"/>
  <c r="T313"/>
  <c r="R313"/>
  <c r="P313"/>
  <c r="BK313"/>
  <c r="J313"/>
  <c r="BE313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301"/>
  <c r="BH301"/>
  <c r="BG301"/>
  <c r="BF301"/>
  <c r="T301"/>
  <c r="R301"/>
  <c r="P301"/>
  <c r="BK301"/>
  <c r="J301"/>
  <c r="BE301"/>
  <c r="BI297"/>
  <c r="BH297"/>
  <c r="BG297"/>
  <c r="BF297"/>
  <c r="T297"/>
  <c r="R297"/>
  <c r="P297"/>
  <c r="BK297"/>
  <c r="J297"/>
  <c r="BE297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1"/>
  <c r="BH261"/>
  <c r="BG261"/>
  <c r="BF261"/>
  <c r="T261"/>
  <c r="R261"/>
  <c r="P261"/>
  <c r="BK261"/>
  <c r="J261"/>
  <c r="BE261"/>
  <c r="BI257"/>
  <c r="BH257"/>
  <c r="BG257"/>
  <c r="BF257"/>
  <c r="T257"/>
  <c r="R257"/>
  <c r="P257"/>
  <c r="BK257"/>
  <c r="J257"/>
  <c r="BE257"/>
  <c r="BI253"/>
  <c r="BH253"/>
  <c r="BG253"/>
  <c r="BF253"/>
  <c r="T253"/>
  <c r="T252"/>
  <c r="R253"/>
  <c r="R252"/>
  <c r="P253"/>
  <c r="P252"/>
  <c r="BK253"/>
  <c r="BK252"/>
  <c r="J252"/>
  <c r="J253"/>
  <c r="BE253"/>
  <c r="J65"/>
  <c r="BI248"/>
  <c r="BH248"/>
  <c r="BG248"/>
  <c r="BF248"/>
  <c r="T248"/>
  <c r="R248"/>
  <c r="P248"/>
  <c r="BK248"/>
  <c r="J248"/>
  <c r="BE248"/>
  <c r="BI244"/>
  <c r="BH244"/>
  <c r="BG244"/>
  <c r="BF244"/>
  <c r="T244"/>
  <c r="T243"/>
  <c r="R244"/>
  <c r="R243"/>
  <c r="P244"/>
  <c r="P243"/>
  <c r="BK244"/>
  <c r="BK243"/>
  <c r="J243"/>
  <c r="J244"/>
  <c r="BE244"/>
  <c r="J64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1"/>
  <c r="BH231"/>
  <c r="BG231"/>
  <c r="BF231"/>
  <c r="T231"/>
  <c r="T230"/>
  <c r="R231"/>
  <c r="R230"/>
  <c r="P231"/>
  <c r="P230"/>
  <c r="BK231"/>
  <c r="BK230"/>
  <c r="J230"/>
  <c r="J231"/>
  <c r="BE231"/>
  <c r="J63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4"/>
  <c r="F36"/>
  <c i="1" r="BD55"/>
  <c i="4" r="BH94"/>
  <c r="F35"/>
  <c i="1" r="BC55"/>
  <c i="4" r="BG94"/>
  <c r="F34"/>
  <c i="1" r="BB55"/>
  <c i="4" r="BF94"/>
  <c r="J33"/>
  <c i="1" r="AW55"/>
  <c i="4" r="F33"/>
  <c i="1" r="BA55"/>
  <c i="4" r="T94"/>
  <c r="T93"/>
  <c r="T92"/>
  <c r="T91"/>
  <c r="R94"/>
  <c r="R93"/>
  <c r="R92"/>
  <c r="R91"/>
  <c r="P94"/>
  <c r="P93"/>
  <c r="P92"/>
  <c r="P91"/>
  <c i="1" r="AU55"/>
  <c i="4" r="BK94"/>
  <c r="BK93"/>
  <c r="J93"/>
  <c r="BK92"/>
  <c r="J92"/>
  <c r="BK91"/>
  <c r="J91"/>
  <c r="J60"/>
  <c r="J29"/>
  <c i="1" r="AG55"/>
  <c i="4" r="J94"/>
  <c r="BE94"/>
  <c r="J32"/>
  <c i="1" r="AV55"/>
  <c i="4" r="F32"/>
  <c i="1" r="AZ55"/>
  <c i="4" r="J62"/>
  <c r="J61"/>
  <c r="J87"/>
  <c r="F85"/>
  <c r="E83"/>
  <c r="J55"/>
  <c r="F53"/>
  <c r="E51"/>
  <c r="J38"/>
  <c r="J20"/>
  <c r="E20"/>
  <c r="F88"/>
  <c r="F56"/>
  <c r="J19"/>
  <c r="J17"/>
  <c r="E17"/>
  <c r="F87"/>
  <c r="F55"/>
  <c r="J16"/>
  <c r="J14"/>
  <c r="J85"/>
  <c r="J53"/>
  <c r="E7"/>
  <c r="E79"/>
  <c r="E47"/>
  <c i="1" r="AY54"/>
  <c r="AX54"/>
  <c i="3" r="BI699"/>
  <c r="BH699"/>
  <c r="BG699"/>
  <c r="BF699"/>
  <c r="T699"/>
  <c r="T698"/>
  <c r="T697"/>
  <c r="R699"/>
  <c r="R698"/>
  <c r="R697"/>
  <c r="P699"/>
  <c r="P698"/>
  <c r="P697"/>
  <c r="BK699"/>
  <c r="BK698"/>
  <c r="J698"/>
  <c r="BK697"/>
  <c r="J697"/>
  <c r="J699"/>
  <c r="BE699"/>
  <c r="J72"/>
  <c r="J71"/>
  <c r="BI696"/>
  <c r="BH696"/>
  <c r="BG696"/>
  <c r="BF696"/>
  <c r="T696"/>
  <c r="R696"/>
  <c r="P696"/>
  <c r="BK696"/>
  <c r="J696"/>
  <c r="BE696"/>
  <c r="BI695"/>
  <c r="BH695"/>
  <c r="BG695"/>
  <c r="BF695"/>
  <c r="T695"/>
  <c r="T694"/>
  <c r="R695"/>
  <c r="R694"/>
  <c r="P695"/>
  <c r="P694"/>
  <c r="BK695"/>
  <c r="BK694"/>
  <c r="J694"/>
  <c r="J695"/>
  <c r="BE695"/>
  <c r="J70"/>
  <c r="BI690"/>
  <c r="BH690"/>
  <c r="BG690"/>
  <c r="BF690"/>
  <c r="T690"/>
  <c r="R690"/>
  <c r="P690"/>
  <c r="BK690"/>
  <c r="J690"/>
  <c r="BE690"/>
  <c r="BI686"/>
  <c r="BH686"/>
  <c r="BG686"/>
  <c r="BF686"/>
  <c r="T686"/>
  <c r="R686"/>
  <c r="P686"/>
  <c r="BK686"/>
  <c r="J686"/>
  <c r="BE686"/>
  <c r="BI682"/>
  <c r="BH682"/>
  <c r="BG682"/>
  <c r="BF682"/>
  <c r="T682"/>
  <c r="R682"/>
  <c r="P682"/>
  <c r="BK682"/>
  <c r="J682"/>
  <c r="BE682"/>
  <c r="BI678"/>
  <c r="BH678"/>
  <c r="BG678"/>
  <c r="BF678"/>
  <c r="T678"/>
  <c r="R678"/>
  <c r="P678"/>
  <c r="BK678"/>
  <c r="J678"/>
  <c r="BE678"/>
  <c r="BI674"/>
  <c r="BH674"/>
  <c r="BG674"/>
  <c r="BF674"/>
  <c r="T674"/>
  <c r="R674"/>
  <c r="P674"/>
  <c r="BK674"/>
  <c r="J674"/>
  <c r="BE674"/>
  <c r="BI670"/>
  <c r="BH670"/>
  <c r="BG670"/>
  <c r="BF670"/>
  <c r="T670"/>
  <c r="R670"/>
  <c r="P670"/>
  <c r="BK670"/>
  <c r="J670"/>
  <c r="BE670"/>
  <c r="BI666"/>
  <c r="BH666"/>
  <c r="BG666"/>
  <c r="BF666"/>
  <c r="T666"/>
  <c r="R666"/>
  <c r="P666"/>
  <c r="BK666"/>
  <c r="J666"/>
  <c r="BE666"/>
  <c r="BI662"/>
  <c r="BH662"/>
  <c r="BG662"/>
  <c r="BF662"/>
  <c r="T662"/>
  <c r="T661"/>
  <c r="R662"/>
  <c r="R661"/>
  <c r="P662"/>
  <c r="P661"/>
  <c r="BK662"/>
  <c r="BK661"/>
  <c r="J661"/>
  <c r="J662"/>
  <c r="BE662"/>
  <c r="J69"/>
  <c r="BI657"/>
  <c r="BH657"/>
  <c r="BG657"/>
  <c r="BF657"/>
  <c r="T657"/>
  <c r="R657"/>
  <c r="P657"/>
  <c r="BK657"/>
  <c r="J657"/>
  <c r="BE657"/>
  <c r="BI653"/>
  <c r="BH653"/>
  <c r="BG653"/>
  <c r="BF653"/>
  <c r="T653"/>
  <c r="R653"/>
  <c r="P653"/>
  <c r="BK653"/>
  <c r="J653"/>
  <c r="BE653"/>
  <c r="BI649"/>
  <c r="BH649"/>
  <c r="BG649"/>
  <c r="BF649"/>
  <c r="T649"/>
  <c r="R649"/>
  <c r="P649"/>
  <c r="BK649"/>
  <c r="J649"/>
  <c r="BE649"/>
  <c r="BI645"/>
  <c r="BH645"/>
  <c r="BG645"/>
  <c r="BF645"/>
  <c r="T645"/>
  <c r="R645"/>
  <c r="P645"/>
  <c r="BK645"/>
  <c r="J645"/>
  <c r="BE645"/>
  <c r="BI641"/>
  <c r="BH641"/>
  <c r="BG641"/>
  <c r="BF641"/>
  <c r="T641"/>
  <c r="R641"/>
  <c r="P641"/>
  <c r="BK641"/>
  <c r="J641"/>
  <c r="BE641"/>
  <c r="BI637"/>
  <c r="BH637"/>
  <c r="BG637"/>
  <c r="BF637"/>
  <c r="T637"/>
  <c r="R637"/>
  <c r="P637"/>
  <c r="BK637"/>
  <c r="J637"/>
  <c r="BE637"/>
  <c r="BI633"/>
  <c r="BH633"/>
  <c r="BG633"/>
  <c r="BF633"/>
  <c r="T633"/>
  <c r="R633"/>
  <c r="P633"/>
  <c r="BK633"/>
  <c r="J633"/>
  <c r="BE633"/>
  <c r="BI629"/>
  <c r="BH629"/>
  <c r="BG629"/>
  <c r="BF629"/>
  <c r="T629"/>
  <c r="R629"/>
  <c r="P629"/>
  <c r="BK629"/>
  <c r="J629"/>
  <c r="BE629"/>
  <c r="BI628"/>
  <c r="BH628"/>
  <c r="BG628"/>
  <c r="BF628"/>
  <c r="T628"/>
  <c r="R628"/>
  <c r="P628"/>
  <c r="BK628"/>
  <c r="J628"/>
  <c r="BE628"/>
  <c r="BI624"/>
  <c r="BH624"/>
  <c r="BG624"/>
  <c r="BF624"/>
  <c r="T624"/>
  <c r="R624"/>
  <c r="P624"/>
  <c r="BK624"/>
  <c r="J624"/>
  <c r="BE624"/>
  <c r="BI620"/>
  <c r="BH620"/>
  <c r="BG620"/>
  <c r="BF620"/>
  <c r="T620"/>
  <c r="R620"/>
  <c r="P620"/>
  <c r="BK620"/>
  <c r="J620"/>
  <c r="BE620"/>
  <c r="BI616"/>
  <c r="BH616"/>
  <c r="BG616"/>
  <c r="BF616"/>
  <c r="T616"/>
  <c r="R616"/>
  <c r="P616"/>
  <c r="BK616"/>
  <c r="J616"/>
  <c r="BE616"/>
  <c r="BI612"/>
  <c r="BH612"/>
  <c r="BG612"/>
  <c r="BF612"/>
  <c r="T612"/>
  <c r="R612"/>
  <c r="P612"/>
  <c r="BK612"/>
  <c r="J612"/>
  <c r="BE612"/>
  <c r="BI608"/>
  <c r="BH608"/>
  <c r="BG608"/>
  <c r="BF608"/>
  <c r="T608"/>
  <c r="R608"/>
  <c r="P608"/>
  <c r="BK608"/>
  <c r="J608"/>
  <c r="BE608"/>
  <c r="BI604"/>
  <c r="BH604"/>
  <c r="BG604"/>
  <c r="BF604"/>
  <c r="T604"/>
  <c r="R604"/>
  <c r="P604"/>
  <c r="BK604"/>
  <c r="J604"/>
  <c r="BE604"/>
  <c r="BI600"/>
  <c r="BH600"/>
  <c r="BG600"/>
  <c r="BF600"/>
  <c r="T600"/>
  <c r="R600"/>
  <c r="P600"/>
  <c r="BK600"/>
  <c r="J600"/>
  <c r="BE600"/>
  <c r="BI596"/>
  <c r="BH596"/>
  <c r="BG596"/>
  <c r="BF596"/>
  <c r="T596"/>
  <c r="R596"/>
  <c r="P596"/>
  <c r="BK596"/>
  <c r="J596"/>
  <c r="BE596"/>
  <c r="BI592"/>
  <c r="BH592"/>
  <c r="BG592"/>
  <c r="BF592"/>
  <c r="T592"/>
  <c r="R592"/>
  <c r="P592"/>
  <c r="BK592"/>
  <c r="J592"/>
  <c r="BE592"/>
  <c r="BI588"/>
  <c r="BH588"/>
  <c r="BG588"/>
  <c r="BF588"/>
  <c r="T588"/>
  <c r="R588"/>
  <c r="P588"/>
  <c r="BK588"/>
  <c r="J588"/>
  <c r="BE588"/>
  <c r="BI584"/>
  <c r="BH584"/>
  <c r="BG584"/>
  <c r="BF584"/>
  <c r="T584"/>
  <c r="R584"/>
  <c r="P584"/>
  <c r="BK584"/>
  <c r="J584"/>
  <c r="BE584"/>
  <c r="BI580"/>
  <c r="BH580"/>
  <c r="BG580"/>
  <c r="BF580"/>
  <c r="T580"/>
  <c r="R580"/>
  <c r="P580"/>
  <c r="BK580"/>
  <c r="J580"/>
  <c r="BE580"/>
  <c r="BI576"/>
  <c r="BH576"/>
  <c r="BG576"/>
  <c r="BF576"/>
  <c r="T576"/>
  <c r="R576"/>
  <c r="P576"/>
  <c r="BK576"/>
  <c r="J576"/>
  <c r="BE576"/>
  <c r="BI572"/>
  <c r="BH572"/>
  <c r="BG572"/>
  <c r="BF572"/>
  <c r="T572"/>
  <c r="R572"/>
  <c r="P572"/>
  <c r="BK572"/>
  <c r="J572"/>
  <c r="BE572"/>
  <c r="BI568"/>
  <c r="BH568"/>
  <c r="BG568"/>
  <c r="BF568"/>
  <c r="T568"/>
  <c r="R568"/>
  <c r="P568"/>
  <c r="BK568"/>
  <c r="J568"/>
  <c r="BE568"/>
  <c r="BI564"/>
  <c r="BH564"/>
  <c r="BG564"/>
  <c r="BF564"/>
  <c r="T564"/>
  <c r="R564"/>
  <c r="P564"/>
  <c r="BK564"/>
  <c r="J564"/>
  <c r="BE564"/>
  <c r="BI560"/>
  <c r="BH560"/>
  <c r="BG560"/>
  <c r="BF560"/>
  <c r="T560"/>
  <c r="R560"/>
  <c r="P560"/>
  <c r="BK560"/>
  <c r="J560"/>
  <c r="BE560"/>
  <c r="BI556"/>
  <c r="BH556"/>
  <c r="BG556"/>
  <c r="BF556"/>
  <c r="T556"/>
  <c r="R556"/>
  <c r="P556"/>
  <c r="BK556"/>
  <c r="J556"/>
  <c r="BE556"/>
  <c r="BI552"/>
  <c r="BH552"/>
  <c r="BG552"/>
  <c r="BF552"/>
  <c r="T552"/>
  <c r="R552"/>
  <c r="P552"/>
  <c r="BK552"/>
  <c r="J552"/>
  <c r="BE552"/>
  <c r="BI548"/>
  <c r="BH548"/>
  <c r="BG548"/>
  <c r="BF548"/>
  <c r="T548"/>
  <c r="R548"/>
  <c r="P548"/>
  <c r="BK548"/>
  <c r="J548"/>
  <c r="BE548"/>
  <c r="BI544"/>
  <c r="BH544"/>
  <c r="BG544"/>
  <c r="BF544"/>
  <c r="T544"/>
  <c r="R544"/>
  <c r="P544"/>
  <c r="BK544"/>
  <c r="J544"/>
  <c r="BE544"/>
  <c r="BI540"/>
  <c r="BH540"/>
  <c r="BG540"/>
  <c r="BF540"/>
  <c r="T540"/>
  <c r="R540"/>
  <c r="P540"/>
  <c r="BK540"/>
  <c r="J540"/>
  <c r="BE540"/>
  <c r="BI536"/>
  <c r="BH536"/>
  <c r="BG536"/>
  <c r="BF536"/>
  <c r="T536"/>
  <c r="R536"/>
  <c r="P536"/>
  <c r="BK536"/>
  <c r="J536"/>
  <c r="BE536"/>
  <c r="BI532"/>
  <c r="BH532"/>
  <c r="BG532"/>
  <c r="BF532"/>
  <c r="T532"/>
  <c r="R532"/>
  <c r="P532"/>
  <c r="BK532"/>
  <c r="J532"/>
  <c r="BE532"/>
  <c r="BI528"/>
  <c r="BH528"/>
  <c r="BG528"/>
  <c r="BF528"/>
  <c r="T528"/>
  <c r="T527"/>
  <c r="R528"/>
  <c r="R527"/>
  <c r="P528"/>
  <c r="P527"/>
  <c r="BK528"/>
  <c r="BK527"/>
  <c r="J527"/>
  <c r="J528"/>
  <c r="BE528"/>
  <c r="J68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5"/>
  <c r="BH515"/>
  <c r="BG515"/>
  <c r="BF515"/>
  <c r="T515"/>
  <c r="R515"/>
  <c r="P515"/>
  <c r="BK515"/>
  <c r="J515"/>
  <c r="BE515"/>
  <c r="BI514"/>
  <c r="BH514"/>
  <c r="BG514"/>
  <c r="BF514"/>
  <c r="T514"/>
  <c r="R514"/>
  <c r="P514"/>
  <c r="BK514"/>
  <c r="J514"/>
  <c r="BE514"/>
  <c r="BI513"/>
  <c r="BH513"/>
  <c r="BG513"/>
  <c r="BF513"/>
  <c r="T513"/>
  <c r="R513"/>
  <c r="P513"/>
  <c r="BK513"/>
  <c r="J513"/>
  <c r="BE513"/>
  <c r="BI512"/>
  <c r="BH512"/>
  <c r="BG512"/>
  <c r="BF512"/>
  <c r="T512"/>
  <c r="T511"/>
  <c r="R512"/>
  <c r="R511"/>
  <c r="P512"/>
  <c r="P511"/>
  <c r="BK512"/>
  <c r="BK511"/>
  <c r="J511"/>
  <c r="J512"/>
  <c r="BE512"/>
  <c r="J67"/>
  <c r="BI507"/>
  <c r="BH507"/>
  <c r="BG507"/>
  <c r="BF507"/>
  <c r="T507"/>
  <c r="R507"/>
  <c r="P507"/>
  <c r="BK507"/>
  <c r="J507"/>
  <c r="BE507"/>
  <c r="BI503"/>
  <c r="BH503"/>
  <c r="BG503"/>
  <c r="BF503"/>
  <c r="T503"/>
  <c r="R503"/>
  <c r="P503"/>
  <c r="BK503"/>
  <c r="J503"/>
  <c r="BE503"/>
  <c r="BI499"/>
  <c r="BH499"/>
  <c r="BG499"/>
  <c r="BF499"/>
  <c r="T499"/>
  <c r="R499"/>
  <c r="P499"/>
  <c r="BK499"/>
  <c r="J499"/>
  <c r="BE499"/>
  <c r="BI495"/>
  <c r="BH495"/>
  <c r="BG495"/>
  <c r="BF495"/>
  <c r="T495"/>
  <c r="R495"/>
  <c r="P495"/>
  <c r="BK495"/>
  <c r="J495"/>
  <c r="BE495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3"/>
  <c r="BH483"/>
  <c r="BG483"/>
  <c r="BF483"/>
  <c r="T483"/>
  <c r="R483"/>
  <c r="P483"/>
  <c r="BK483"/>
  <c r="J483"/>
  <c r="BE483"/>
  <c r="BI479"/>
  <c r="BH479"/>
  <c r="BG479"/>
  <c r="BF479"/>
  <c r="T479"/>
  <c r="R479"/>
  <c r="P479"/>
  <c r="BK479"/>
  <c r="J479"/>
  <c r="BE479"/>
  <c r="BI475"/>
  <c r="BH475"/>
  <c r="BG475"/>
  <c r="BF475"/>
  <c r="T475"/>
  <c r="R475"/>
  <c r="P475"/>
  <c r="BK475"/>
  <c r="J475"/>
  <c r="BE475"/>
  <c r="BI471"/>
  <c r="BH471"/>
  <c r="BG471"/>
  <c r="BF471"/>
  <c r="T471"/>
  <c r="R471"/>
  <c r="P471"/>
  <c r="BK471"/>
  <c r="J471"/>
  <c r="BE471"/>
  <c r="BI467"/>
  <c r="BH467"/>
  <c r="BG467"/>
  <c r="BF467"/>
  <c r="T467"/>
  <c r="R467"/>
  <c r="P467"/>
  <c r="BK467"/>
  <c r="J467"/>
  <c r="BE467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5"/>
  <c r="BH455"/>
  <c r="BG455"/>
  <c r="BF455"/>
  <c r="T455"/>
  <c r="R455"/>
  <c r="P455"/>
  <c r="BK455"/>
  <c r="J455"/>
  <c r="BE455"/>
  <c r="BI451"/>
  <c r="BH451"/>
  <c r="BG451"/>
  <c r="BF451"/>
  <c r="T451"/>
  <c r="R451"/>
  <c r="P451"/>
  <c r="BK451"/>
  <c r="J451"/>
  <c r="BE451"/>
  <c r="BI447"/>
  <c r="BH447"/>
  <c r="BG447"/>
  <c r="BF447"/>
  <c r="T447"/>
  <c r="R447"/>
  <c r="P447"/>
  <c r="BK447"/>
  <c r="J447"/>
  <c r="BE447"/>
  <c r="BI443"/>
  <c r="BH443"/>
  <c r="BG443"/>
  <c r="BF443"/>
  <c r="T443"/>
  <c r="R443"/>
  <c r="P443"/>
  <c r="BK443"/>
  <c r="J443"/>
  <c r="BE443"/>
  <c r="BI439"/>
  <c r="BH439"/>
  <c r="BG439"/>
  <c r="BF439"/>
  <c r="T439"/>
  <c r="R439"/>
  <c r="P439"/>
  <c r="BK439"/>
  <c r="J439"/>
  <c r="BE439"/>
  <c r="BI433"/>
  <c r="BH433"/>
  <c r="BG433"/>
  <c r="BF433"/>
  <c r="T433"/>
  <c r="R433"/>
  <c r="P433"/>
  <c r="BK433"/>
  <c r="J433"/>
  <c r="BE433"/>
  <c r="BI429"/>
  <c r="BH429"/>
  <c r="BG429"/>
  <c r="BF429"/>
  <c r="T429"/>
  <c r="R429"/>
  <c r="P429"/>
  <c r="BK429"/>
  <c r="J429"/>
  <c r="BE429"/>
  <c r="BI425"/>
  <c r="BH425"/>
  <c r="BG425"/>
  <c r="BF425"/>
  <c r="T425"/>
  <c r="R425"/>
  <c r="P425"/>
  <c r="BK425"/>
  <c r="J425"/>
  <c r="BE425"/>
  <c r="BI421"/>
  <c r="BH421"/>
  <c r="BG421"/>
  <c r="BF421"/>
  <c r="T421"/>
  <c r="R421"/>
  <c r="P421"/>
  <c r="BK421"/>
  <c r="J421"/>
  <c r="BE421"/>
  <c r="BI417"/>
  <c r="BH417"/>
  <c r="BG417"/>
  <c r="BF417"/>
  <c r="T417"/>
  <c r="R417"/>
  <c r="P417"/>
  <c r="BK417"/>
  <c r="J417"/>
  <c r="BE417"/>
  <c r="BI413"/>
  <c r="BH413"/>
  <c r="BG413"/>
  <c r="BF413"/>
  <c r="T413"/>
  <c r="R413"/>
  <c r="P413"/>
  <c r="BK413"/>
  <c r="J413"/>
  <c r="BE413"/>
  <c r="BI409"/>
  <c r="BH409"/>
  <c r="BG409"/>
  <c r="BF409"/>
  <c r="T409"/>
  <c r="R409"/>
  <c r="P409"/>
  <c r="BK409"/>
  <c r="J409"/>
  <c r="BE409"/>
  <c r="BI405"/>
  <c r="BH405"/>
  <c r="BG405"/>
  <c r="BF405"/>
  <c r="T405"/>
  <c r="R405"/>
  <c r="P405"/>
  <c r="BK405"/>
  <c r="J405"/>
  <c r="BE405"/>
  <c r="BI401"/>
  <c r="BH401"/>
  <c r="BG401"/>
  <c r="BF401"/>
  <c r="T401"/>
  <c r="R401"/>
  <c r="P401"/>
  <c r="BK401"/>
  <c r="J401"/>
  <c r="BE401"/>
  <c r="BI397"/>
  <c r="BH397"/>
  <c r="BG397"/>
  <c r="BF397"/>
  <c r="T397"/>
  <c r="R397"/>
  <c r="P397"/>
  <c r="BK397"/>
  <c r="J397"/>
  <c r="BE397"/>
  <c r="BI393"/>
  <c r="BH393"/>
  <c r="BG393"/>
  <c r="BF393"/>
  <c r="T393"/>
  <c r="R393"/>
  <c r="P393"/>
  <c r="BK393"/>
  <c r="J393"/>
  <c r="BE393"/>
  <c r="BI389"/>
  <c r="BH389"/>
  <c r="BG389"/>
  <c r="BF389"/>
  <c r="T389"/>
  <c r="R389"/>
  <c r="P389"/>
  <c r="BK389"/>
  <c r="J389"/>
  <c r="BE389"/>
  <c r="BI385"/>
  <c r="BH385"/>
  <c r="BG385"/>
  <c r="BF385"/>
  <c r="T385"/>
  <c r="R385"/>
  <c r="P385"/>
  <c r="BK385"/>
  <c r="J385"/>
  <c r="BE385"/>
  <c r="BI381"/>
  <c r="BH381"/>
  <c r="BG381"/>
  <c r="BF381"/>
  <c r="T381"/>
  <c r="R381"/>
  <c r="P381"/>
  <c r="BK381"/>
  <c r="J381"/>
  <c r="BE381"/>
  <c r="BI377"/>
  <c r="BH377"/>
  <c r="BG377"/>
  <c r="BF377"/>
  <c r="T377"/>
  <c r="R377"/>
  <c r="P377"/>
  <c r="BK377"/>
  <c r="J377"/>
  <c r="BE377"/>
  <c r="BI373"/>
  <c r="BH373"/>
  <c r="BG373"/>
  <c r="BF373"/>
  <c r="T373"/>
  <c r="R373"/>
  <c r="P373"/>
  <c r="BK373"/>
  <c r="J373"/>
  <c r="BE373"/>
  <c r="BI369"/>
  <c r="BH369"/>
  <c r="BG369"/>
  <c r="BF369"/>
  <c r="T369"/>
  <c r="R369"/>
  <c r="P369"/>
  <c r="BK369"/>
  <c r="J369"/>
  <c r="BE369"/>
  <c r="BI365"/>
  <c r="BH365"/>
  <c r="BG365"/>
  <c r="BF365"/>
  <c r="T365"/>
  <c r="R365"/>
  <c r="P365"/>
  <c r="BK365"/>
  <c r="J365"/>
  <c r="BE365"/>
  <c r="BI361"/>
  <c r="BH361"/>
  <c r="BG361"/>
  <c r="BF361"/>
  <c r="T361"/>
  <c r="R361"/>
  <c r="P361"/>
  <c r="BK361"/>
  <c r="J361"/>
  <c r="BE361"/>
  <c r="BI357"/>
  <c r="BH357"/>
  <c r="BG357"/>
  <c r="BF357"/>
  <c r="T357"/>
  <c r="R357"/>
  <c r="P357"/>
  <c r="BK357"/>
  <c r="J357"/>
  <c r="BE357"/>
  <c r="BI353"/>
  <c r="BH353"/>
  <c r="BG353"/>
  <c r="BF353"/>
  <c r="T353"/>
  <c r="R353"/>
  <c r="P353"/>
  <c r="BK353"/>
  <c r="J353"/>
  <c r="BE353"/>
  <c r="BI349"/>
  <c r="BH349"/>
  <c r="BG349"/>
  <c r="BF349"/>
  <c r="T349"/>
  <c r="R349"/>
  <c r="P349"/>
  <c r="BK349"/>
  <c r="J349"/>
  <c r="BE349"/>
  <c r="BI345"/>
  <c r="BH345"/>
  <c r="BG345"/>
  <c r="BF345"/>
  <c r="T345"/>
  <c r="R345"/>
  <c r="P345"/>
  <c r="BK345"/>
  <c r="J345"/>
  <c r="BE345"/>
  <c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33"/>
  <c r="BH333"/>
  <c r="BG333"/>
  <c r="BF333"/>
  <c r="T333"/>
  <c r="R333"/>
  <c r="P333"/>
  <c r="BK333"/>
  <c r="J333"/>
  <c r="BE333"/>
  <c r="BI329"/>
  <c r="BH329"/>
  <c r="BG329"/>
  <c r="BF329"/>
  <c r="T329"/>
  <c r="R329"/>
  <c r="P329"/>
  <c r="BK329"/>
  <c r="J329"/>
  <c r="BE329"/>
  <c r="BI325"/>
  <c r="BH325"/>
  <c r="BG325"/>
  <c r="BF325"/>
  <c r="T325"/>
  <c r="R325"/>
  <c r="P325"/>
  <c r="BK325"/>
  <c r="J325"/>
  <c r="BE325"/>
  <c r="BI321"/>
  <c r="BH321"/>
  <c r="BG321"/>
  <c r="BF321"/>
  <c r="T321"/>
  <c r="R321"/>
  <c r="P321"/>
  <c r="BK321"/>
  <c r="J321"/>
  <c r="BE321"/>
  <c r="BI317"/>
  <c r="BH317"/>
  <c r="BG317"/>
  <c r="BF317"/>
  <c r="T317"/>
  <c r="R317"/>
  <c r="P317"/>
  <c r="BK317"/>
  <c r="J317"/>
  <c r="BE317"/>
  <c r="BI313"/>
  <c r="BH313"/>
  <c r="BG313"/>
  <c r="BF313"/>
  <c r="T313"/>
  <c r="R313"/>
  <c r="P313"/>
  <c r="BK313"/>
  <c r="J313"/>
  <c r="BE313"/>
  <c r="BI309"/>
  <c r="BH309"/>
  <c r="BG309"/>
  <c r="BF309"/>
  <c r="T309"/>
  <c r="R309"/>
  <c r="P309"/>
  <c r="BK309"/>
  <c r="J309"/>
  <c r="BE309"/>
  <c r="BI305"/>
  <c r="BH305"/>
  <c r="BG305"/>
  <c r="BF305"/>
  <c r="T305"/>
  <c r="T304"/>
  <c r="R305"/>
  <c r="R304"/>
  <c r="P305"/>
  <c r="P304"/>
  <c r="BK305"/>
  <c r="BK304"/>
  <c r="J304"/>
  <c r="J305"/>
  <c r="BE305"/>
  <c r="J66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2"/>
  <c r="BH292"/>
  <c r="BG292"/>
  <c r="BF292"/>
  <c r="T292"/>
  <c r="T291"/>
  <c r="R292"/>
  <c r="R291"/>
  <c r="P292"/>
  <c r="P291"/>
  <c r="BK292"/>
  <c r="BK291"/>
  <c r="J291"/>
  <c r="J292"/>
  <c r="BE292"/>
  <c r="J65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T246"/>
  <c r="R247"/>
  <c r="R246"/>
  <c r="P247"/>
  <c r="P246"/>
  <c r="BK247"/>
  <c r="BK246"/>
  <c r="J246"/>
  <c r="J247"/>
  <c r="BE247"/>
  <c r="J64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T233"/>
  <c r="R234"/>
  <c r="R233"/>
  <c r="P234"/>
  <c r="P233"/>
  <c r="BK234"/>
  <c r="BK233"/>
  <c r="J233"/>
  <c r="J234"/>
  <c r="BE234"/>
  <c r="J63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F36"/>
  <c i="1" r="BD54"/>
  <c i="3" r="BH97"/>
  <c r="F35"/>
  <c i="1" r="BC54"/>
  <c i="3" r="BG97"/>
  <c r="F34"/>
  <c i="1" r="BB54"/>
  <c i="3" r="BF97"/>
  <c r="J33"/>
  <c i="1" r="AW54"/>
  <c i="3" r="F33"/>
  <c i="1" r="BA54"/>
  <c i="3" r="T97"/>
  <c r="T96"/>
  <c r="T95"/>
  <c r="T94"/>
  <c r="R97"/>
  <c r="R96"/>
  <c r="R95"/>
  <c r="R94"/>
  <c r="P97"/>
  <c r="P96"/>
  <c r="P95"/>
  <c r="P94"/>
  <c i="1" r="AU54"/>
  <c i="3" r="BK97"/>
  <c r="BK96"/>
  <c r="J96"/>
  <c r="BK95"/>
  <c r="J95"/>
  <c r="BK94"/>
  <c r="J94"/>
  <c r="J60"/>
  <c r="J29"/>
  <c i="1" r="AG54"/>
  <c i="3" r="J97"/>
  <c r="BE97"/>
  <c r="J32"/>
  <c i="1" r="AV54"/>
  <c i="3" r="F32"/>
  <c i="1" r="AZ54"/>
  <c i="3" r="J62"/>
  <c r="J61"/>
  <c r="J90"/>
  <c r="F88"/>
  <c r="E86"/>
  <c r="J55"/>
  <c r="F53"/>
  <c r="E51"/>
  <c r="J38"/>
  <c r="J20"/>
  <c r="E20"/>
  <c r="F91"/>
  <c r="F56"/>
  <c r="J19"/>
  <c r="J17"/>
  <c r="E17"/>
  <c r="F90"/>
  <c r="F55"/>
  <c r="J16"/>
  <c r="J14"/>
  <c r="J88"/>
  <c r="J53"/>
  <c r="E7"/>
  <c r="E82"/>
  <c r="E47"/>
  <c i="1" r="AY53"/>
  <c r="AX53"/>
  <c i="2"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T186"/>
  <c r="R187"/>
  <c r="R186"/>
  <c r="P187"/>
  <c r="P186"/>
  <c r="BK187"/>
  <c r="BK186"/>
  <c r="J186"/>
  <c r="J187"/>
  <c r="BE187"/>
  <c r="J64"/>
  <c r="BI182"/>
  <c r="BH182"/>
  <c r="BG182"/>
  <c r="BF182"/>
  <c r="T182"/>
  <c r="R182"/>
  <c r="P182"/>
  <c r="BK182"/>
  <c r="J182"/>
  <c r="BE182"/>
  <c r="BI178"/>
  <c r="BH178"/>
  <c r="BG178"/>
  <c r="BF178"/>
  <c r="T178"/>
  <c r="T177"/>
  <c r="R178"/>
  <c r="R177"/>
  <c r="P178"/>
  <c r="P177"/>
  <c r="BK178"/>
  <c r="BK177"/>
  <c r="J177"/>
  <c r="J178"/>
  <c r="BE178"/>
  <c r="J63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89"/>
  <c r="F36"/>
  <c i="1" r="BD53"/>
  <c i="2" r="BH89"/>
  <c r="F35"/>
  <c i="1" r="BC53"/>
  <c i="2" r="BG89"/>
  <c r="F34"/>
  <c i="1" r="BB53"/>
  <c i="2" r="BF89"/>
  <c r="J33"/>
  <c i="1" r="AW53"/>
  <c i="2" r="F33"/>
  <c i="1" r="BA53"/>
  <c i="2" r="T89"/>
  <c r="T88"/>
  <c r="T87"/>
  <c r="T86"/>
  <c r="R89"/>
  <c r="R88"/>
  <c r="R87"/>
  <c r="R86"/>
  <c r="P89"/>
  <c r="P88"/>
  <c r="P87"/>
  <c r="P86"/>
  <c i="1" r="AU53"/>
  <c i="2" r="BK89"/>
  <c r="BK88"/>
  <c r="J88"/>
  <c r="BK87"/>
  <c r="J87"/>
  <c r="BK86"/>
  <c r="J86"/>
  <c r="J60"/>
  <c r="J29"/>
  <c i="1" r="AG53"/>
  <c i="2" r="J89"/>
  <c r="BE89"/>
  <c r="J32"/>
  <c i="1" r="AV53"/>
  <c i="2" r="F32"/>
  <c i="1" r="AZ53"/>
  <c i="2" r="J62"/>
  <c r="J61"/>
  <c r="J82"/>
  <c r="F80"/>
  <c r="E78"/>
  <c r="J55"/>
  <c r="F53"/>
  <c r="E51"/>
  <c r="J38"/>
  <c r="J20"/>
  <c r="E20"/>
  <c r="F83"/>
  <c r="F56"/>
  <c r="J19"/>
  <c r="J17"/>
  <c r="E17"/>
  <c r="F82"/>
  <c r="F55"/>
  <c r="J16"/>
  <c r="J14"/>
  <c r="J80"/>
  <c r="J53"/>
  <c r="E7"/>
  <c r="E74"/>
  <c r="E47"/>
  <c i="1"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<sst xmlns="http://schemas.openxmlformats.org/spreadsheetml/2006/main">
  <si>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</si>
  <si>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</si>
  <si>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</si>
  <si>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</si>
  <si>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</si>
  <si>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</si>
  <si>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</si>
  <si>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{700e3cce-8cee-493a-998c-08ace1cc767f}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</si>
  <si>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</si>
  <si>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</si>
  <si>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</si>
  <si>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</si>
  <si>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</si>
  <si>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</si>
  <si>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</si>
  <si>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</si>
  <si>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6312I18b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</si>
  <si>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</si>
  <si>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</si>
  <si>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chodníků a infrastruktury silnice III/29827</t>
  </si>
  <si>
    <t>0,1</t>
  </si>
  <si>
    <t>KSO:</t>
  </si>
  <si>
    <t>822 29</t>
  </si>
  <si>
    <t>CC-CZ:</t>
  </si>
  <si>
    <t>2112</t>
  </si>
  <si>
    <t>1</t>
  </si>
  <si>
    <t>Místo:</t>
  </si>
  <si>
    <t>Malšova Lhota - HRADEC KRÁLOVÉ</t>
  </si>
  <si>
    <t>Datum:</t>
  </si>
  <si>
    <t>30. 7. 2018</t>
  </si>
  <si>
    <t>10</t>
  </si>
  <si>
    <t>100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</si>
  <si>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</si>
  <si>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</si>
  <si>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</si>
  <si>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</si>
  <si>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</si>
  <si>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</si>
  <si>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</si>
  <si>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</si>
  <si>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VIAPROJEKT s.r.o Hradec Králové</t>
  </si>
  <si>
    <t>True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</si>
  <si>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</si>
  <si>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</si>
  <si>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</si>
  <si>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</si>
  <si>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</si>
  <si>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</si>
  <si>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</si>
  <si>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</si>
  <si>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</si>
  <si>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</si>
  <si>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</si>
  <si>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</si>
  <si>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</si>
  <si>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</si>
  <si>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</si>
  <si>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</si>
  <si>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</si>
  <si>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</si>
  <si>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</si>
  <si>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</si>
  <si>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</si>
  <si>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</si>
  <si>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</si>
  <si>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</si>
  <si>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</si>
  <si>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</si>
  <si>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</si>
  <si>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</si>
  <si>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</si>
  <si>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</si>
  <si>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</si>
  <si>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</si>
  <si>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</si>
  <si>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</si>
  <si>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</si>
  <si>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</si>
  <si>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</si>
  <si>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</si>
  <si>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</si>
  <si>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</si>
  <si>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</t>
  </si>
  <si>
    <t>I ETAPA</t>
  </si>
  <si>
    <t>STA</t>
  </si>
  <si>
    <t>{fae8b748-d011-4a2e-bf63-5e9aae150b9b}</t>
  </si>
  <si>
    <t>2</t>
  </si>
  <si>
    <t>/</t>
  </si>
  <si>
    <t>Ia</t>
  </si>
  <si>
    <t>Příprava území</t>
  </si>
  <si>
    <t>Soupis</t>
  </si>
  <si>
    <t>{29da2e74-4cb9-4f0e-ad3d-88ed52bb30fe}</t>
  </si>
  <si>
    <t>Ib</t>
  </si>
  <si>
    <t>Návrh</t>
  </si>
  <si>
    <t>{5a4d5071-aed6-4f65-ae54-f39e8ac7d59d}</t>
  </si>
  <si>
    <t>Ic</t>
  </si>
  <si>
    <t>Zpevněné plochy před hřbitovem</t>
  </si>
  <si>
    <t>{26041428-801b-4b52-8150-8cdb74f1dd27}</t>
  </si>
  <si>
    <t>Id</t>
  </si>
  <si>
    <t>Vedlejší a ostatní náklady</t>
  </si>
  <si>
    <t>{a6ebb2e3-b890-4706-8b61-731111643e17}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</si>
  <si>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</si>
  <si>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</si>
  <si>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</si>
  <si>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</si>
  <si>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</si>
  <si>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</si>
  <si>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</si>
  <si>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I - I ETAPA</t>
  </si>
  <si>
    <t>Soupis:</t>
  </si>
  <si>
    <t>Ia - Příprava území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</si>
  <si>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</si>
  <si>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</si>
  <si>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</si>
  <si>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</si>
  <si>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</si>
  <si>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</si>
  <si>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</si>
  <si>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</si>
  <si>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</si>
  <si>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</si>
  <si>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</si>
  <si>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</si>
  <si>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</si>
  <si>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</si>
  <si>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</si>
  <si>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</si>
  <si>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</si>
  <si>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</si>
  <si>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</si>
  <si>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</si>
  <si>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</si>
  <si>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</si>
  <si>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</si>
  <si>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</si>
  <si>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</si>
  <si>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</si>
  <si>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</si>
  <si>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</si>
  <si>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</si>
  <si>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</t>
  </si>
  <si>
    <t>m2</t>
  </si>
  <si>
    <t>CS ÚRS 2018 01</t>
  </si>
  <si>
    <t>4</t>
  </si>
  <si>
    <t>-1231669190</t>
  </si>
  <si>
    <t>VV</t>
  </si>
  <si>
    <t>chodník-kryt dlažba 30/30.viz. příloha C.1.2.</t>
  </si>
  <si>
    <t>172+161+42+96+23+34+198</t>
  </si>
  <si>
    <t>Součet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</si>
  <si>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</si>
  <si>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</si>
  <si>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-114340364</t>
  </si>
  <si>
    <t>vjezdy-kryt-dlažba , viz. příloha C.1.2.</t>
  </si>
  <si>
    <t>10+20+27+4+67+5</t>
  </si>
  <si>
    <t>3</t>
  </si>
  <si>
    <t>-1014628672</t>
  </si>
  <si>
    <t>chodník-kryt dlažba. viz. příloha C.1.2.</t>
  </si>
  <si>
    <t>33+22+33</t>
  </si>
  <si>
    <t>1203509361</t>
  </si>
  <si>
    <t>varovný a signální pásy, viz. příloha C.1.2.</t>
  </si>
  <si>
    <t>6+16+4+13+9+8+3</t>
  </si>
  <si>
    <t>5</t>
  </si>
  <si>
    <t>113106185</t>
  </si>
  <si>
    <t>Rozebrání dlažeb a dílců vozovek a ploch s přemístěním hmot na skládku na vzdálenost do 3 m nebo s naložením na dopravní prostředek, s jakoukoliv výplní spár strojně plochy jednotlivě do 50 m2 z drobných kostek nebo odseků s ložem z kameniva</t>
  </si>
  <si>
    <t>-1485572882</t>
  </si>
  <si>
    <t>vjezdy-kryt-žulové kostky, viz. příloha C.1.2.</t>
  </si>
  <si>
    <t>11+1+1+2+1+2+2+1+9</t>
  </si>
  <si>
    <t>6</t>
  </si>
  <si>
    <t>113106191</t>
  </si>
  <si>
    <t>Rozebrání dlažeb a dílců vozovek a ploch s přemístěním hmot na skládku na vzdálenost do 3 m nebo s naložením na dopravní prostředek, s jakoukoliv výplní spár strojně ze silničních dílců jakýchkoliv rozměrů, s ložem z kameniva nebo živice se spárami zalitý</t>
  </si>
  <si>
    <t>944900033</t>
  </si>
  <si>
    <t>zpevněné plochy-kryt vegetační dílce, viz. příloha C.1.2.</t>
  </si>
  <si>
    <t>11</t>
  </si>
  <si>
    <t>7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</si>
  <si>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</si>
  <si>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</si>
  <si>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-1374984387</t>
  </si>
  <si>
    <t>vjezdy-kryt beton. viz. příloha C.1.2.</t>
  </si>
  <si>
    <t>12+5+22+4+11+21+9+19+11</t>
  </si>
  <si>
    <t>8</t>
  </si>
  <si>
    <t>-1054532089</t>
  </si>
  <si>
    <t>9</t>
  </si>
  <si>
    <t>-1878078937</t>
  </si>
  <si>
    <t>varovné a signální pásy, viz. příloha C.1.2.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</si>
  <si>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</si>
  <si>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</si>
  <si>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-60991100</t>
  </si>
  <si>
    <t>vjezdy.kryt dlažba , viz. příloha C.1..2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</si>
  <si>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</si>
  <si>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</si>
  <si>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2050636673</t>
  </si>
  <si>
    <t>vjezdy-kryt beton., viz. příloha C.1.2.</t>
  </si>
  <si>
    <t>12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</si>
  <si>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</si>
  <si>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</si>
  <si>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-208509628</t>
  </si>
  <si>
    <t>chodník-kryt dlažba30/30, viz. příloha C.1.2.</t>
  </si>
  <si>
    <t>13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</si>
  <si>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</si>
  <si>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</si>
  <si>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1348881869</t>
  </si>
  <si>
    <t>zpevněné plochy-kryt-vegetační dílce, vi. příloha C.1.2.</t>
  </si>
  <si>
    <t>14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</si>
  <si>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</si>
  <si>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</si>
  <si>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-1079066494</t>
  </si>
  <si>
    <t>vjezdy-kryt -žulové kostky, viz. příloha C.1.2.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</si>
  <si>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</si>
  <si>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</si>
  <si>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</si>
  <si>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679330886</t>
  </si>
  <si>
    <t>obruba š. 15cm, viz. příloha C.1.2.</t>
  </si>
  <si>
    <t>5+6+1,5+3,5+3,5+4+4+4,5+5+34+2+8</t>
  </si>
  <si>
    <t>16</t>
  </si>
  <si>
    <t>113204111</t>
  </si>
  <si>
    <t xml:space="preserve">Vytrhání obrub  s vybouráním lože, s přemístěním hmot na skládku na vzdálenost do 3 m nebo s naložením na dopravní prostředek záhonových</t>
  </si>
  <si>
    <t>-313060512</t>
  </si>
  <si>
    <t>obruba š.8cm, viz. příloha C.1.2.</t>
  </si>
  <si>
    <t>4+7+4</t>
  </si>
  <si>
    <t>17</t>
  </si>
  <si>
    <t>65509299</t>
  </si>
  <si>
    <t>obruba š.5cm, viz. příloha C.1.2.</t>
  </si>
  <si>
    <t>83+75+4+8+2+26+110</t>
  </si>
  <si>
    <t>18</t>
  </si>
  <si>
    <t>121101101</t>
  </si>
  <si>
    <t xml:space="preserve">Sejmutí ornice nebo lesní půdy  s vodorovným přemístěním na hromady v místě upotřebení nebo na dočasné či trvalé skládky se složením, na vzdálenost do 50 m</t>
  </si>
  <si>
    <t>m3</t>
  </si>
  <si>
    <t>584958299</t>
  </si>
  <si>
    <t>v tl. 10 cm, viz. příloha C.1.2.</t>
  </si>
  <si>
    <t>(31+113+25+58+241+47+156+90+12+30+12+7+52+56+10+19+13+19+6+12+1+10+10+35)*0,1</t>
  </si>
  <si>
    <t>19</t>
  </si>
  <si>
    <t>162301101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</si>
  <si>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</si>
  <si>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-1243100171</t>
  </si>
  <si>
    <t>sejmutá ornice na meziskládku, viz. příloha C.1.2.</t>
  </si>
  <si>
    <t>(690*0,15)</t>
  </si>
  <si>
    <t>20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</si>
  <si>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</si>
  <si>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</si>
  <si>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-604991432</t>
  </si>
  <si>
    <t>přebytečná ornice, viz. příloha C.1.2.</t>
  </si>
  <si>
    <t>(1065*0,1)-(690*0,15)</t>
  </si>
  <si>
    <t>167101102</t>
  </si>
  <si>
    <t xml:space="preserve">Nakládání, skládání a překládání neulehlého výkopku nebo sypaniny  nakládání, množství přes 100 m3, z hornin tř. 1 až 4</t>
  </si>
  <si>
    <t>-1486066435</t>
  </si>
  <si>
    <t>sejmutá ornice v tl. 10 cm, viz. příloha C.1.2.</t>
  </si>
  <si>
    <t>22</t>
  </si>
  <si>
    <t>17120</t>
  </si>
  <si>
    <t>poplatek za uložení ornice na skládku</t>
  </si>
  <si>
    <t>103093205</t>
  </si>
  <si>
    <t>Ostatní konstrukce a práce-bourání</t>
  </si>
  <si>
    <t>23</t>
  </si>
  <si>
    <t>920</t>
  </si>
  <si>
    <t>Odstranění přístřešku čekárny MHD</t>
  </si>
  <si>
    <t>kus</t>
  </si>
  <si>
    <t>-2004741092</t>
  </si>
  <si>
    <t>odstranění včetně základů+odvoz+poplatek, viz. příloha C.1.2.</t>
  </si>
  <si>
    <t>24</t>
  </si>
  <si>
    <t>921</t>
  </si>
  <si>
    <t>odstranění označníku zastávky MHD</t>
  </si>
  <si>
    <t>-1138479833</t>
  </si>
  <si>
    <t>odstranění včetně základu+odvoz+poplatek,viz. příloha C.1.2.</t>
  </si>
  <si>
    <t>997</t>
  </si>
  <si>
    <t>Přesun sutě</t>
  </si>
  <si>
    <t>25</t>
  </si>
  <si>
    <t>997221551</t>
  </si>
  <si>
    <t xml:space="preserve">Vodorovná doprava suti  bez naložení, ale se složením a s hrubým urovnáním ze sypkých materiálů, na vzdálenost do 1 km</t>
  </si>
  <si>
    <t>t</t>
  </si>
  <si>
    <t>-518478285</t>
  </si>
  <si>
    <t>vybouraní suť, viz. příloha C.1.2.</t>
  </si>
  <si>
    <t>(30*0,4)+(133*0,4)+(11*0,235)+(114*0,235)+(726*0,235)+(88*0,235)+(59*0,235)+(114*0,225)</t>
  </si>
  <si>
    <t>26</t>
  </si>
  <si>
    <t>997221559</t>
  </si>
  <si>
    <t xml:space="preserve">Vodorovná doprava suti  bez naložení, ale se složením a s hrubým urovnáním Příplatek k ceně za každý další i započatý 1 km přes 1 km</t>
  </si>
  <si>
    <t>76138248</t>
  </si>
  <si>
    <t>vybouraná syť+ příplatek za dalších 9 km, viz. příloha C.1.2.</t>
  </si>
  <si>
    <t>(325,38*9)</t>
  </si>
  <si>
    <t>27</t>
  </si>
  <si>
    <t>997221571</t>
  </si>
  <si>
    <t xml:space="preserve">Vodorovná doprava vybouraných hmot  bez naložení, ale se složením a s hrubým urovnáním na vzdálenost do 1 km</t>
  </si>
  <si>
    <t>-1763795850</t>
  </si>
  <si>
    <t>vybourané hmoty, viz. příloha C.1.2.</t>
  </si>
  <si>
    <t>(30*0,32)+(133*0,26)+(11*0,408)+(726*0,255)+(88*0,26)+(59*0,26)+(81*0,145)+(15*0,04)+(308*0,04)</t>
  </si>
  <si>
    <t>28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</si>
  <si>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</si>
  <si>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</si>
  <si>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1892653909</t>
  </si>
  <si>
    <t>vybourané hmoty+příplatek za dalších 9 km, viz. příloha C.1.2.</t>
  </si>
  <si>
    <t>296,683*9</t>
  </si>
  <si>
    <t>29</t>
  </si>
  <si>
    <t>997221611</t>
  </si>
  <si>
    <t xml:space="preserve">Nakládání na dopravní prostředky  pro vodorovnou dopravu suti</t>
  </si>
  <si>
    <t>-59659819</t>
  </si>
  <si>
    <t>vybouraná suť, viz. příloha C.1.2.</t>
  </si>
  <si>
    <t>(30*0,4)+(133*0,4)+(11*0,235)+(114*0,235)+(114*0,225)+(726*0,235)+(88*0,235)+(59*0,235)</t>
  </si>
  <si>
    <t>30</t>
  </si>
  <si>
    <t>997221612</t>
  </si>
  <si>
    <t xml:space="preserve">Nakládání na dopravní prostředky  pro vodorovnou dopravu vybouraných hmot</t>
  </si>
  <si>
    <t>-1517554856</t>
  </si>
  <si>
    <t>(30*0,320)+(133*0,26)+(11*0,408)+(726*0,255)+(88*0,26)+(59*0,26)+(81*0,145)+(15*0,04)+(308*0,04)</t>
  </si>
  <si>
    <t>31</t>
  </si>
  <si>
    <t>998</t>
  </si>
  <si>
    <t>pollatek za uložení na skládku vybourané suti</t>
  </si>
  <si>
    <t>-1428403246</t>
  </si>
  <si>
    <t>(30*0,25)+(133*0,25)+(11*0,2)+(114*0,15)+(114*0,2)+(726*0,2)+(88*0,2)+(59*0,2)</t>
  </si>
  <si>
    <t>32</t>
  </si>
  <si>
    <t>9982</t>
  </si>
  <si>
    <t>poplatek za uložení na skládku vybouraných hmot</t>
  </si>
  <si>
    <t>96052852</t>
  </si>
  <si>
    <t>(30*0,1)+(133*0,08)+(11*0,1)+(726*0,05)+(88*0,06)+(59*0,06)+(0,15*0,25*81)+(0,08*0,25*15)+(0,05*0,2*308)</t>
  </si>
  <si>
    <t>Ib - Návrh</t>
  </si>
  <si>
    <t xml:space="preserve">      13 - Zemní práce - hloubené vykopávky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</si>
  <si>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</si>
  <si>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</si>
  <si>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</si>
  <si>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</si>
  <si>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998 - Přesun hmot</t>
  </si>
  <si>
    <t>PSV - Práce a dodávky PSV</t>
  </si>
  <si>
    <t xml:space="preserve">    711 - Izolace proti vodě, vlhkosti a plynům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</si>
  <si>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</si>
  <si>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</si>
  <si>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200204124</t>
  </si>
  <si>
    <t>oprava zpevněné plochy pro provedení nového oplocení</t>
  </si>
  <si>
    <t>-186567093</t>
  </si>
  <si>
    <t>oprava vjezdů-kryt dlažba po provedení varovných pásů</t>
  </si>
  <si>
    <t>-1286109626</t>
  </si>
  <si>
    <t>oprava vjezdů-krytv žulové kostky pom provedení varovného pásu a umělé vodící linie</t>
  </si>
  <si>
    <t>1201577238</t>
  </si>
  <si>
    <t>oprava živičné plochy u penzionu po provední umělé vodící linie</t>
  </si>
  <si>
    <t>99345323</t>
  </si>
  <si>
    <t>oprava zpevněné plochy po provedení nového oplocení</t>
  </si>
  <si>
    <t>-953219307</t>
  </si>
  <si>
    <t>oprava vjezdů-krytv žulová dlažba po provedení varovného pásu a umělé vodící linie</t>
  </si>
  <si>
    <t>1343001687</t>
  </si>
  <si>
    <t>oprava vjezdů - kryt dlažba po provedení varovných pásů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</si>
  <si>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</si>
  <si>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</si>
  <si>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-165612383</t>
  </si>
  <si>
    <t>oprava živičné plochy u penzionu po provedení umělé vodící linie</t>
  </si>
  <si>
    <t>122202202</t>
  </si>
  <si>
    <t xml:space="preserve">Odkopávky a prokopávky nezapažené pro silnice  s přemístěním výkopku v příčných profilech na vzdálenost do 15 m nebo s naložením na dopravní prostředek v hornině tř. 3 přes 100 do 1 000 m3</t>
  </si>
  <si>
    <t>-2072563745</t>
  </si>
  <si>
    <t>výkop, viz. příloha C.1.5 a C.1.6.</t>
  </si>
  <si>
    <t>534</t>
  </si>
  <si>
    <t>132201101</t>
  </si>
  <si>
    <t xml:space="preserve">Hloubení zapažených i nezapažených rýh šířky do 600 mm  s urovnáním dna do předepsaného profilu a spádu v hornině tř. 3 do 100 m3</t>
  </si>
  <si>
    <t>-37058450</t>
  </si>
  <si>
    <t>sondy, viz. příloha C.1.5. a C.1.6.</t>
  </si>
  <si>
    <t>132201202</t>
  </si>
  <si>
    <t xml:space="preserve">Hloubení zapažených i nezapažených rýh šířky přes 600 do 2 000 mm  s urovnáním dna do předepsaného profilu a spádu v hornině tř. 3 přes 100 do 1 000 m3</t>
  </si>
  <si>
    <t>-1958472495</t>
  </si>
  <si>
    <t>kabelové žlaby 20/20 se zákrytem, viz. příloha C.1.2.</t>
  </si>
  <si>
    <t>282*1*1</t>
  </si>
  <si>
    <t>151201101</t>
  </si>
  <si>
    <t xml:space="preserve">Zřízení pažení a rozepření stěn rýh pro podzemní vedení pro všechny šířky rýhy  zátažné, hloubky do 2 m</t>
  </si>
  <si>
    <t>-1121496061</t>
  </si>
  <si>
    <t>kabelové žlaby 20/20, se zákrytem , viz. příloha C.1.2</t>
  </si>
  <si>
    <t>282*2*1</t>
  </si>
  <si>
    <t>151201111</t>
  </si>
  <si>
    <t xml:space="preserve">Odstranění pažení a rozepření stěn rýh pro podzemní vedení  s uložením materiálu na vzdálenost do 3 m od kraje výkopu zátažné, hloubky do 2 m</t>
  </si>
  <si>
    <t>-1830815046</t>
  </si>
  <si>
    <t>kabelové žlaby 20/20 se zákrytem , viz. příloha C.1.2</t>
  </si>
  <si>
    <t>161101101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</si>
  <si>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</si>
  <si>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-148195565</t>
  </si>
  <si>
    <t>kabelové žlaby 20/20 se zákrytem , 50% kubatury, viz. příloha C.1.2.</t>
  </si>
  <si>
    <t>(282*1*1)*0,5</t>
  </si>
  <si>
    <t>192120550</t>
  </si>
  <si>
    <t>ornice pro ohumusování z meziskládky , viz. příloha C.1.2. a C.1.3.</t>
  </si>
  <si>
    <t>(398+292)*0,15</t>
  </si>
  <si>
    <t>-79386624</t>
  </si>
  <si>
    <t>výkop. viz. příloha C.1.5. a C.1.6.</t>
  </si>
  <si>
    <t>-902768260</t>
  </si>
  <si>
    <t>násyp. viz. příloha C.1.5. a C.1.6.</t>
  </si>
  <si>
    <t>1020925813</t>
  </si>
  <si>
    <t>kabelové žlaby 20/20 se zákrytem, viz. příloha C.1.2</t>
  </si>
  <si>
    <t>0,46*0,46*282</t>
  </si>
  <si>
    <t>-401484317</t>
  </si>
  <si>
    <t>SDZ přemístění , viz. příloha C.1.2.</t>
  </si>
  <si>
    <t>0,3*0,3*0,6*2</t>
  </si>
  <si>
    <t>167101101</t>
  </si>
  <si>
    <t xml:space="preserve">Nakládání, skládání a překládání neulehlého výkopku nebo sypaniny  nakládání, množství do 100 m3, z hornin tř. 1 až 4</t>
  </si>
  <si>
    <t>1872210746</t>
  </si>
  <si>
    <t>-660869828</t>
  </si>
  <si>
    <t>SDZ přemístění, viz. příloha C.1.2.</t>
  </si>
  <si>
    <t>-303111132</t>
  </si>
  <si>
    <t>ornice pro ohumusování, vtl 15cm , viz. příloha C.1.2. a C.1.3.</t>
  </si>
  <si>
    <t>171101103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</si>
  <si>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</si>
  <si>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-1930449406</t>
  </si>
  <si>
    <t>M</t>
  </si>
  <si>
    <t>171102</t>
  </si>
  <si>
    <t>nákup zeminy do násypů</t>
  </si>
  <si>
    <t>-298306212</t>
  </si>
  <si>
    <t>171201201</t>
  </si>
  <si>
    <t xml:space="preserve">Uložení sypaniny  na skládky</t>
  </si>
  <si>
    <t>-1855016198</t>
  </si>
  <si>
    <t>výkop, viz. příloha C.1.5. a C.1.6.</t>
  </si>
  <si>
    <t>-312841729</t>
  </si>
  <si>
    <t>kabelové žlaby 20/20 se zákrytem , viz. příloha C.1.2.</t>
  </si>
  <si>
    <t>1344146562</t>
  </si>
  <si>
    <t>SDZ přemístění , viz. příloha C.1.2</t>
  </si>
  <si>
    <t>171211</t>
  </si>
  <si>
    <t>poplatek za uložení zeminy na skládku</t>
  </si>
  <si>
    <t>-536084087</t>
  </si>
  <si>
    <t>171212</t>
  </si>
  <si>
    <t>-2117082160</t>
  </si>
  <si>
    <t>kabelové žlaby20/20 se zákrytem , viz. příloha C.1.2</t>
  </si>
  <si>
    <t>171213</t>
  </si>
  <si>
    <t>-1677293601</t>
  </si>
  <si>
    <t>SDZ přemístění viz. příloha C.1.2.</t>
  </si>
  <si>
    <t>174101101</t>
  </si>
  <si>
    <t xml:space="preserve">Zásyp sypaninou z jakékoliv horniny  s uložením výkopku ve vrstvách se zhutněním jam, šachet, rýh nebo kolem objektů v těchto vykopávkách</t>
  </si>
  <si>
    <t>1070770145</t>
  </si>
  <si>
    <t>kabelové žlaby 20/20 se zákrytem, viz. příloha C.1..2</t>
  </si>
  <si>
    <t>(1*1*282)-(0,46*0,46*282)</t>
  </si>
  <si>
    <t>181301102</t>
  </si>
  <si>
    <t>Rozprostření a urovnání ornice v rovině nebo ve svahu sklonu do 1:5 při souvislé ploše do 500 m2, tl. vrstvy přes 100 do 150 mm</t>
  </si>
  <si>
    <t>-742387316</t>
  </si>
  <si>
    <t>viz. příloha C.1.2. a C.1.3.</t>
  </si>
  <si>
    <t>398+292</t>
  </si>
  <si>
    <t>33</t>
  </si>
  <si>
    <t>181951101</t>
  </si>
  <si>
    <t xml:space="preserve">Úprava pláně vyrovnáním výškových rozdílů  v hornině tř. 1 až 4 bez zhutnění</t>
  </si>
  <si>
    <t>-1205137672</t>
  </si>
  <si>
    <t>pod ohumusováním</t>
  </si>
  <si>
    <t>34</t>
  </si>
  <si>
    <t>181951102</t>
  </si>
  <si>
    <t xml:space="preserve">Úprava pláně vyrovnáním výškových rozdílů  v hornině tř. 1 až 4 se zhutněním</t>
  </si>
  <si>
    <t>-1147194482</t>
  </si>
  <si>
    <t>pod zpevněnými plochami, viz. příloha C.1.2. a C.1.3.</t>
  </si>
  <si>
    <t>(124+26+17)+(196+50+17)+(1512+106+36+6)+(18+6+2)</t>
  </si>
  <si>
    <t>Zemní práce - hloubené vykopávky</t>
  </si>
  <si>
    <t>35</t>
  </si>
  <si>
    <t>130001101</t>
  </si>
  <si>
    <t xml:space="preserve">Příplatek k cenám hloubených vykopávek za ztížení vykopávky  v blízkosti podzemního vedení nebo výbušnin pro jakoukoliv třídu horniny</t>
  </si>
  <si>
    <t>-1688943624</t>
  </si>
  <si>
    <t>výkop, 20% z celkové kubatury, viz.. příloha C.1.5. a C.1.6.</t>
  </si>
  <si>
    <t>534*0,2</t>
  </si>
  <si>
    <t>36</t>
  </si>
  <si>
    <t>-833731990</t>
  </si>
  <si>
    <t>kabelové žlaby 20/20 se zákrytem , viz. příloha C.1..2</t>
  </si>
  <si>
    <t>37</t>
  </si>
  <si>
    <t>1792982762</t>
  </si>
  <si>
    <t>Svislé a kompletní konstrukce</t>
  </si>
  <si>
    <t>38</t>
  </si>
  <si>
    <t>339921131</t>
  </si>
  <si>
    <t xml:space="preserve">Osazování palisád  betonových v řadě se zabetonováním výšky palisády do 500 mm</t>
  </si>
  <si>
    <t>1483777212</t>
  </si>
  <si>
    <t>viz. příloha C.1.2. a C.1.5.</t>
  </si>
  <si>
    <t>(22+31)*0,16</t>
  </si>
  <si>
    <t>39</t>
  </si>
  <si>
    <t>3398824</t>
  </si>
  <si>
    <t>betonová palisáda 160/160/400, barva přírodní</t>
  </si>
  <si>
    <t>-916523126</t>
  </si>
  <si>
    <t>+ztratné 2%, viz. příloha C.1.2. a C.1.5.</t>
  </si>
  <si>
    <t>(22+31)*1,02</t>
  </si>
  <si>
    <t>40</t>
  </si>
  <si>
    <t>48867985</t>
  </si>
  <si>
    <t>(11+18)*0,11</t>
  </si>
  <si>
    <t>41</t>
  </si>
  <si>
    <t>59228407</t>
  </si>
  <si>
    <t>palisáda tyčová hranatá betonová přírodní 11x11x40</t>
  </si>
  <si>
    <t>889416614</t>
  </si>
  <si>
    <t>+ ztratné 2%, viz. příloha C.1.2., C.1.5.</t>
  </si>
  <si>
    <t>(11+18)*1,02</t>
  </si>
  <si>
    <t>42</t>
  </si>
  <si>
    <t>339921132</t>
  </si>
  <si>
    <t xml:space="preserve">Osazování palisád  betonových v řadě se zabetonováním výšky palisády přes 500 do 1000 mm</t>
  </si>
  <si>
    <t>-1547355611</t>
  </si>
  <si>
    <t>viz.příloha C.1.2 a C.1.5.</t>
  </si>
  <si>
    <t>(87+72)*0,16</t>
  </si>
  <si>
    <t>43</t>
  </si>
  <si>
    <t>59228409</t>
  </si>
  <si>
    <t>palisáda vzhled dobové dlažební kameny betonová přírodní 16X16X60 cm</t>
  </si>
  <si>
    <t>1248817420</t>
  </si>
  <si>
    <t>+ ztratné 2%, viz. příloha C.1.2.. C.1.5.</t>
  </si>
  <si>
    <t>(22+50)*1,02</t>
  </si>
  <si>
    <t>44</t>
  </si>
  <si>
    <t>59228410</t>
  </si>
  <si>
    <t>palisáda vzhled dobové dlažební kameny betonová přírodní 16X16X100 cm</t>
  </si>
  <si>
    <t>-284003101</t>
  </si>
  <si>
    <t>+ztratné 2%, viz. příloha C.1.2., C.1.5.</t>
  </si>
  <si>
    <t>(53+34)*1,02</t>
  </si>
  <si>
    <t>45</t>
  </si>
  <si>
    <t>85799753</t>
  </si>
  <si>
    <t>(12+95)*0,11</t>
  </si>
  <si>
    <t>46</t>
  </si>
  <si>
    <t>59228408</t>
  </si>
  <si>
    <t>palisáda tyčová hranatá betonová přírodní 11x11x60 cm</t>
  </si>
  <si>
    <t>-810449462</t>
  </si>
  <si>
    <t>+ztratné 2%, viz. příloha C.1.2., C.1.5</t>
  </si>
  <si>
    <t>(12+95)*1,02</t>
  </si>
  <si>
    <t>47</t>
  </si>
  <si>
    <t>339921133</t>
  </si>
  <si>
    <t xml:space="preserve">Osazování palisád  betonových v řadě se zabetonováním výšky palisády přes 1000 do 1500 mm</t>
  </si>
  <si>
    <t>235437402</t>
  </si>
  <si>
    <t>98*0,16</t>
  </si>
  <si>
    <t>48</t>
  </si>
  <si>
    <t>59228411</t>
  </si>
  <si>
    <t>palisáda vzhled dobové dlažební kameny betonová přírodní 16X16X120 cm</t>
  </si>
  <si>
    <t>1268113420</t>
  </si>
  <si>
    <t>98*1,02</t>
  </si>
  <si>
    <t>Vodorovné konstrukce</t>
  </si>
  <si>
    <t>49</t>
  </si>
  <si>
    <t>451319777</t>
  </si>
  <si>
    <t xml:space="preserve">Podklad nebo lože pod dlažbu (přídlažbu)  Příplatek k cenám za každých dalších i započatých 10 mm tloušťky podkladu nebo lože přes 100 mm z betonu prostého</t>
  </si>
  <si>
    <t>304568940</t>
  </si>
  <si>
    <t>příplatek za lože pod polymerbetonovou dlažbu a hladkou žulovou dlažební desku</t>
  </si>
  <si>
    <t>(26+17)+(47+34)</t>
  </si>
  <si>
    <t>50</t>
  </si>
  <si>
    <t>452311121</t>
  </si>
  <si>
    <t>Podkladní a zajišťovací konstrukce z betonu prostého v otevřeném výkopu desky pod potrubí, stoky a drobné objekty z betonu tř. C 8/10</t>
  </si>
  <si>
    <t>19900285</t>
  </si>
  <si>
    <t>kabelové žlaby 20/20 se zákrytem viz. příloha C.1.2.</t>
  </si>
  <si>
    <t>0,1*0,46*282</t>
  </si>
  <si>
    <t>51</t>
  </si>
  <si>
    <t>452351101</t>
  </si>
  <si>
    <t>Bednění podkladních a zajišťovacích konstrukcí v otevřeném výkopu desek nebo sedlových loží pod potrubí, stoky a drobné objekty</t>
  </si>
  <si>
    <t>1576792178</t>
  </si>
  <si>
    <t>kabelové žlaby 20/20 se zákrytem viz. příloja C.1.2.</t>
  </si>
  <si>
    <t>(0,1*2*282)</t>
  </si>
  <si>
    <t>Komunikace</t>
  </si>
  <si>
    <t>52</t>
  </si>
  <si>
    <t>564851111</t>
  </si>
  <si>
    <t xml:space="preserve">Podklad ze štěrkodrti ŠD  s rozprostřením a zhutněním, po zhutnění tl. 150 mm</t>
  </si>
  <si>
    <t>-309250760</t>
  </si>
  <si>
    <t>přístupová komunikace-kryt dlažba . viz. příloha C.1.2. a C.1.3.</t>
  </si>
  <si>
    <t>18+6+2</t>
  </si>
  <si>
    <t>53</t>
  </si>
  <si>
    <t>-1757424867</t>
  </si>
  <si>
    <t>úprava podloží u chodníku štěrkodrtí ŠD fr. 0-63 v tl. 150 mm, viz. příloha C.1.3. a C.1.5.</t>
  </si>
  <si>
    <t>(672+15+63+28+7+5+6+6)</t>
  </si>
  <si>
    <t>54</t>
  </si>
  <si>
    <t>564861111</t>
  </si>
  <si>
    <t xml:space="preserve">Podklad ze štěrkodrti ŠD  s rozprostřením a zhutněním, po zhutnění tl. 200 mm</t>
  </si>
  <si>
    <t>1720513135</t>
  </si>
  <si>
    <t>55</t>
  </si>
  <si>
    <t>564871111</t>
  </si>
  <si>
    <t xml:space="preserve">Podklad ze štěrkodrti ŠD  s rozprostřením a zhutněním, po zhutnění tl. 250 mm</t>
  </si>
  <si>
    <t>-1494392484</t>
  </si>
  <si>
    <t>vjezdy-kryt žulová dlažba, viz. příloha C.1.2. a C.1.3.</t>
  </si>
  <si>
    <t>124+26+17</t>
  </si>
  <si>
    <t>56</t>
  </si>
  <si>
    <t>-692139791</t>
  </si>
  <si>
    <t>vjezd a plocha pro kontejnery-kryt dlažba, viz. příloha C.1.2. a C.1.3.</t>
  </si>
  <si>
    <t>196+50+17</t>
  </si>
  <si>
    <t>57</t>
  </si>
  <si>
    <t>-750517006</t>
  </si>
  <si>
    <t>chodník-kryt dlažba, viz. příloha C.1.2. a C.1.3.</t>
  </si>
  <si>
    <t>(1512+106+36+6)</t>
  </si>
  <si>
    <t>58</t>
  </si>
  <si>
    <t>206448076</t>
  </si>
  <si>
    <t>59</t>
  </si>
  <si>
    <t>1915482176</t>
  </si>
  <si>
    <t>oprava vjezdů-kryt žulová dlažba po provedení varovného pásu a umělé vodící linie</t>
  </si>
  <si>
    <t>60</t>
  </si>
  <si>
    <t>-1249357282</t>
  </si>
  <si>
    <t>61</t>
  </si>
  <si>
    <t>-272400196</t>
  </si>
  <si>
    <t>úprava podloží u přístupové komunikace, štěrkodrtí ŠD fr. 0-63 v celkové tl. 500 mm, viz. příloha C.1.3., a C.1.5.</t>
  </si>
  <si>
    <t>62</t>
  </si>
  <si>
    <t>564871116</t>
  </si>
  <si>
    <t xml:space="preserve">Podklad ze štěrkodrti ŠD  s rozprostřením a zhutněním, po zhutnění tl. 300 mm</t>
  </si>
  <si>
    <t>28624040</t>
  </si>
  <si>
    <t>úprava podloží u vjezdů štěrkodrtí ŠD fr. 0-63 v tl. 300 mm, viz. příloha C.1.3., C.1.5</t>
  </si>
  <si>
    <t>167+263</t>
  </si>
  <si>
    <t>63</t>
  </si>
  <si>
    <t>564911411</t>
  </si>
  <si>
    <t xml:space="preserve">Podklad nebo podsyp z asfaltového recyklátu  s rozprostřením a zhutněním, po zhutnění tl. 50 mm</t>
  </si>
  <si>
    <t>-1330276122</t>
  </si>
  <si>
    <t>oprava živičné plochy u penziony po provedení umělé vodící linie</t>
  </si>
  <si>
    <t>64</t>
  </si>
  <si>
    <t>567123114</t>
  </si>
  <si>
    <t>Podklad ze směsi stmelené cementem SC bez dilatačních spár, s rozprostřením a zhutněním SC C 5/6 (KSC II), po zhutnění tl. 150 mm</t>
  </si>
  <si>
    <t>-1466480860</t>
  </si>
  <si>
    <t>přístupová komunikace -kryt dlažba, viz. příloha C.1.2. a C.1.3.</t>
  </si>
  <si>
    <t>65</t>
  </si>
  <si>
    <t>573231111</t>
  </si>
  <si>
    <t>Postřik spojovací PS bez posypu kamenivem ze silniční emulze, v množství 0,70 kg/m2</t>
  </si>
  <si>
    <t>-959859830</t>
  </si>
  <si>
    <t>oprava živičné plochy u penzionu po provedné umělé vodící linie</t>
  </si>
  <si>
    <t>66</t>
  </si>
  <si>
    <t>577144111</t>
  </si>
  <si>
    <t xml:space="preserve">Asfaltový beton vrstva obrusná ACO 11 (ABS)  s rozprostřením a se zhutněním z nemodifikovaného asfaltu v pruhu šířky do 3 m tř. I, po zhutnění tl. 50 mm</t>
  </si>
  <si>
    <t>-994686203</t>
  </si>
  <si>
    <t>67</t>
  </si>
  <si>
    <t>591211111</t>
  </si>
  <si>
    <t xml:space="preserve">Kladení dlažby z kostek  s provedením lože do tl. 50 mm, s vyplněním spár, s dvojím beraněním a se smetením přebytečného materiálu na krajnici drobných z kamene, do lože z kameniva těženého</t>
  </si>
  <si>
    <t>-2021466395</t>
  </si>
  <si>
    <t>vjezdy-kryt žulové kostky, viz. příloha C.1.2. a C.1.3.</t>
  </si>
  <si>
    <t>8+13+16+18+9+18+8+18+16</t>
  </si>
  <si>
    <t>68</t>
  </si>
  <si>
    <t>591212</t>
  </si>
  <si>
    <t>žulové kostky 100/100/100</t>
  </si>
  <si>
    <t>1007652606</t>
  </si>
  <si>
    <t>vjezdy -kryt žulové kostky+ztratné 2%, viz. příloha C.1.2. a C.1.3.</t>
  </si>
  <si>
    <t>(8+13+16+18+9+18+8+18+16)*1,02</t>
  </si>
  <si>
    <t>69</t>
  </si>
  <si>
    <t>-721529104</t>
  </si>
  <si>
    <t>70</t>
  </si>
  <si>
    <t>5912177</t>
  </si>
  <si>
    <t>stávající očištěná žulová dlažba 100/100/100</t>
  </si>
  <si>
    <t>796597332</t>
  </si>
  <si>
    <t>71</t>
  </si>
  <si>
    <t>596211123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</si>
  <si>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300 m2</t>
  </si>
  <si>
    <t>-1635824688</t>
  </si>
  <si>
    <t>chodník -kryt dlažba, viz. příloha C.1.2. a C.1.3.</t>
  </si>
  <si>
    <t>(17+672+104+15+69+130+63+2+35+122+28+23+27+205)+106+36</t>
  </si>
  <si>
    <t>72</t>
  </si>
  <si>
    <t>59245270</t>
  </si>
  <si>
    <t>dlažba skladebná betonová 10x10x6 cm barevná</t>
  </si>
  <si>
    <t>572785232</t>
  </si>
  <si>
    <t>bezpečnostní odstup u chodníku-kryt dlažba+ ztratné 3%, viz. příloha C.1.2. a C.1.3., barva žlutá</t>
  </si>
  <si>
    <t>(6+6+6+6+6+6)*1,03</t>
  </si>
  <si>
    <t>73</t>
  </si>
  <si>
    <t>59245018</t>
  </si>
  <si>
    <t>dlažba skladebná betonová 20x10x6 cm přírodní</t>
  </si>
  <si>
    <t>-73092297</t>
  </si>
  <si>
    <t>chodník-kryt dlažba+ ztratné 1%, viz. příloha C.1.2., C.1.3.</t>
  </si>
  <si>
    <t>(17+672+104+15+69+130+63+2+35+122+28+23+27+205)*1,01</t>
  </si>
  <si>
    <t>74</t>
  </si>
  <si>
    <t>59245006</t>
  </si>
  <si>
    <t>dlažba skladebná betonová základní pro nevidomé 20 x 10 x 6 cm barevná</t>
  </si>
  <si>
    <t>219551563</t>
  </si>
  <si>
    <t>varovný a signální pás u chodníku - kryt dlažba+ ztratné 2%, viz. příloha C.1.2. a C.1.3., barva červená</t>
  </si>
  <si>
    <t>(7+17+18+5+1+12+16+9+21)*1,02</t>
  </si>
  <si>
    <t>75</t>
  </si>
  <si>
    <t>596211125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</si>
  <si>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Příplatek k cenám za dlažbu z prvků více než dvou barev</t>
  </si>
  <si>
    <t>194150677</t>
  </si>
  <si>
    <t xml:space="preserve">chodník-kryt dlažba , viz. příloha  C.1.2. a C.1.3.</t>
  </si>
  <si>
    <t>1512+106+36</t>
  </si>
  <si>
    <t>76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</si>
  <si>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</si>
  <si>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</si>
  <si>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1395912186</t>
  </si>
  <si>
    <t>varovný pás v plochách vjezdů (podkladní vrstva je investicí KHK), viz. příloha C.1.2. a C.1.3.</t>
  </si>
  <si>
    <t>3+2+2+3+2</t>
  </si>
  <si>
    <t>77</t>
  </si>
  <si>
    <t>596219</t>
  </si>
  <si>
    <t>reliéfní betonová dlažba pro nevidomé 200/100/80, barva červená</t>
  </si>
  <si>
    <t>-1836111152</t>
  </si>
  <si>
    <t>varovné pásy v plochách vjezdů (podkladní vrstva je investicí KHK)+ztratné 3%, viz. příloha C.1.2. C.1.3.</t>
  </si>
  <si>
    <t>(3+2+2+3+2)*1,03</t>
  </si>
  <si>
    <t>78</t>
  </si>
  <si>
    <t>-1732989549</t>
  </si>
  <si>
    <t>79</t>
  </si>
  <si>
    <t>5962198</t>
  </si>
  <si>
    <t>stávající očištěná betonová dlažba</t>
  </si>
  <si>
    <t>796885794</t>
  </si>
  <si>
    <t>80</t>
  </si>
  <si>
    <t>-1100891135</t>
  </si>
  <si>
    <t>oprava vjezů-kryt dlažba po provedení varovných pásů</t>
  </si>
  <si>
    <t>81</t>
  </si>
  <si>
    <t>5962166</t>
  </si>
  <si>
    <t>1166563127</t>
  </si>
  <si>
    <t>82</t>
  </si>
  <si>
    <t>596211222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</si>
  <si>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</si>
  <si>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-1972428515</t>
  </si>
  <si>
    <t>(14+19+8+9+10+10+12+13+13+12+17+22+4+33)+(5+3+2+3+2+2+2+2+2+2+7+2+1+15)</t>
  </si>
  <si>
    <t>83</t>
  </si>
  <si>
    <t>59245020</t>
  </si>
  <si>
    <t>dlažba skladebná betonová 20x10x8 cm přírodní</t>
  </si>
  <si>
    <t>1698553817</t>
  </si>
  <si>
    <t>vjezd a plocha pro kontejnery+ztratné 2%, viz. příloha C.1.2. a C.1.3.</t>
  </si>
  <si>
    <t>(14+19+8+9+10+10+12+13+13+12+17+22+4+33)*1,02</t>
  </si>
  <si>
    <t>84</t>
  </si>
  <si>
    <t>5962131</t>
  </si>
  <si>
    <t>reliéfní betonová dlažba pto nevidomé 200/100/80, barva červená</t>
  </si>
  <si>
    <t>-444938852</t>
  </si>
  <si>
    <t>varovný pás u vjezdu a plochy pro kontejnery-kryt dlažba+ztratné3%, viz. příloha C.1.2. a C.1.3.</t>
  </si>
  <si>
    <t>(5+3+2+3+2+2+2+2+2+2+7+2+1+15)*1,03</t>
  </si>
  <si>
    <t>85</t>
  </si>
  <si>
    <t>596211224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</si>
  <si>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Příplatek k cenám za dlažbu z prvků dvou barev</t>
  </si>
  <si>
    <t>1123330602</t>
  </si>
  <si>
    <t>vjezd, plocha pro kontejnery-kryt dlažba. viz. příloha C.1.2. C.1.3.</t>
  </si>
  <si>
    <t>(196+50)</t>
  </si>
  <si>
    <t>86</t>
  </si>
  <si>
    <t>596212220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</si>
  <si>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do 50 m2</t>
  </si>
  <si>
    <t>-790571910</t>
  </si>
  <si>
    <t>(8+10)+(3+3)</t>
  </si>
  <si>
    <t>87</t>
  </si>
  <si>
    <t>-1711196453</t>
  </si>
  <si>
    <t>přístupová komunikace-kryt dlažba + ztratné 3%, viz. příloha C.1.2. a C.1.3.</t>
  </si>
  <si>
    <t>(8+10)*1,03</t>
  </si>
  <si>
    <t>88</t>
  </si>
  <si>
    <t>5962171</t>
  </si>
  <si>
    <t>reliéfní betonová dlažba pro nevidomé 200/100/80, barva čerevná</t>
  </si>
  <si>
    <t>1635245029</t>
  </si>
  <si>
    <t>varovné pásy u přístupové komunikace-kryt dlažba +ztartné3%, viz. příloha C.1.2. a C.1.3.</t>
  </si>
  <si>
    <t>(3+3)*1,03</t>
  </si>
  <si>
    <t>89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</si>
  <si>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</si>
  <si>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</si>
  <si>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-168648132</t>
  </si>
  <si>
    <t>umělá vodící linie u vjezdu a plochy pro kontejnery-kryt dlažba, viz. příloha C.1.2. a C.1.3.</t>
  </si>
  <si>
    <t>5+12</t>
  </si>
  <si>
    <t>90</t>
  </si>
  <si>
    <t>596814</t>
  </si>
  <si>
    <t>betonová dlažba s pravidelnými podélnými drážkami 200/200/80, barva přírodní</t>
  </si>
  <si>
    <t>203976444</t>
  </si>
  <si>
    <t>umělá vodídí linie u vjezdu a plochy pro kontejnery-kryt dlažba +ztratné3%, viz. příloha C.1.2. a C.1.3.</t>
  </si>
  <si>
    <t>(5+12)*1,03</t>
  </si>
  <si>
    <t>91</t>
  </si>
  <si>
    <t>832573891</t>
  </si>
  <si>
    <t>umělá vodící linie u chodníku -kryt dlažba . viz. příloha C.1.2. a C.1.3.</t>
  </si>
  <si>
    <t>(1+5)</t>
  </si>
  <si>
    <t>92</t>
  </si>
  <si>
    <t>596815</t>
  </si>
  <si>
    <t>betonová dlažba s pravidelnými podélnými drážkami 200/200/60, barva přírodní</t>
  </si>
  <si>
    <t>1138906854</t>
  </si>
  <si>
    <t>umělá vodící linie u chodníku-kryt dlažba+ztratné 3%, viz. příloha C.1.2. a C.1.3.</t>
  </si>
  <si>
    <t>(1+5)*1,03</t>
  </si>
  <si>
    <t>93</t>
  </si>
  <si>
    <t>-116916820</t>
  </si>
  <si>
    <t>umělá vodící linie u přístupové komunikace -kryt dlažba, viz. příloha C.1.2. a C.1.3.</t>
  </si>
  <si>
    <t>94</t>
  </si>
  <si>
    <t>596819</t>
  </si>
  <si>
    <t>238227925</t>
  </si>
  <si>
    <t>umělá vodící linie u přístupvé komunikace-kryt dlažba+ztratné 3ˇ, viz. příloha C.1.2. a C.1.3.</t>
  </si>
  <si>
    <t>2*1,03</t>
  </si>
  <si>
    <t>95</t>
  </si>
  <si>
    <t>-467532052</t>
  </si>
  <si>
    <t>umělá vodící linie v plochách vjezdů (podkladní vrstva je investicí KHK), viz. příloha C.1.2.</t>
  </si>
  <si>
    <t>3+4</t>
  </si>
  <si>
    <t>96</t>
  </si>
  <si>
    <t>5968199</t>
  </si>
  <si>
    <t>1503663003</t>
  </si>
  <si>
    <t>umělá vodící linie v plochách vjezdů(podkladní vrstva je investiví KHK)+ztratné 3%, viz. příloha C.1.2. a C.1.3</t>
  </si>
  <si>
    <t>(3+4)*1,03</t>
  </si>
  <si>
    <t>97</t>
  </si>
  <si>
    <t>596841120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</si>
  <si>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</si>
  <si>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1249379431</t>
  </si>
  <si>
    <t>varovný pás u vjezdů s krytem ze žulové dlažby, viz. příloha C.1.2. a C.1.3.</t>
  </si>
  <si>
    <t>26+17</t>
  </si>
  <si>
    <t>98</t>
  </si>
  <si>
    <t>596848</t>
  </si>
  <si>
    <t>polymerbetonová dlažba 255/255/40, barva bílá</t>
  </si>
  <si>
    <t>-1023944543</t>
  </si>
  <si>
    <t>varovný pás u vjezdů s krytem ze žulové dlažby, ztratné 3%,viz. příloha C.1.2. a C.1.3.</t>
  </si>
  <si>
    <t>(3+7+3+2+4+2+3+2)*1,03</t>
  </si>
  <si>
    <t>99</t>
  </si>
  <si>
    <t>5968481</t>
  </si>
  <si>
    <t>hladké žulové dlažební desky tl.40 mm</t>
  </si>
  <si>
    <t>1306057908</t>
  </si>
  <si>
    <t>varovný pás u vjezdů s krytem ze žulové dlažby, ztratné 3%, viz. příloha C.1.2. a C.1.3.</t>
  </si>
  <si>
    <t>(2+2+2+2+1+3+1+2+2)*1,03</t>
  </si>
  <si>
    <t>596841121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</si>
  <si>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přes 50 do 100</t>
  </si>
  <si>
    <t>1548526466</t>
  </si>
  <si>
    <t xml:space="preserve">varovné pásy v plochách  vjezdů (podkladní vrstva je investicí KHK), viz. příloha C.1.2. a C.1.3.</t>
  </si>
  <si>
    <t>47+34</t>
  </si>
  <si>
    <t>101</t>
  </si>
  <si>
    <t>596847</t>
  </si>
  <si>
    <t>polymerbetonová dlažba pro nevidomé 255/255/40, barva bílá</t>
  </si>
  <si>
    <t>1385671639</t>
  </si>
  <si>
    <t>varovné pásy v plochách vjezdů(podkladní vrstva je investicí KHK) ztratné 3%, viz. příloha C.1.2. a C.1.3.</t>
  </si>
  <si>
    <t>(3+3+4+2+2+2+2+2+4+2+2+1+2+2+2+2+1+3+4+2)*1,03</t>
  </si>
  <si>
    <t>102</t>
  </si>
  <si>
    <t>5968471</t>
  </si>
  <si>
    <t>hladké žulové dlažební desky tl. 40 mm</t>
  </si>
  <si>
    <t>808627127</t>
  </si>
  <si>
    <t>varovné pásy v plochách vjezd, podkladní vrstva je investicí KHK, ztratné 3%, viz. příloha C.1.2. a C.1.3.</t>
  </si>
  <si>
    <t>(2+2+2+1+1+1+2+1+3+1+1+2+2+2+1+3+2+2+2+1)*1,03</t>
  </si>
  <si>
    <t>Trubní vedení</t>
  </si>
  <si>
    <t>103</t>
  </si>
  <si>
    <t>899231111</t>
  </si>
  <si>
    <t xml:space="preserve">Výšková úprava uličního vstupu nebo vpusti do 200 mm  zvýšením mříže</t>
  </si>
  <si>
    <t>1501002904</t>
  </si>
  <si>
    <t>104</t>
  </si>
  <si>
    <t>899331111</t>
  </si>
  <si>
    <t xml:space="preserve">Výšková úprava uličního vstupu nebo vpusti do 200 mm  zvýšením poklopu</t>
  </si>
  <si>
    <t>234634888</t>
  </si>
  <si>
    <t>105</t>
  </si>
  <si>
    <t>899431111</t>
  </si>
  <si>
    <t xml:space="preserve">Výšková úprava uličního vstupu nebo vpusti do 200 mm  zvýšením krycího hrnce, šoupěte nebo hydrantu bez úpravy armatur</t>
  </si>
  <si>
    <t>-61549914</t>
  </si>
  <si>
    <t>106</t>
  </si>
  <si>
    <t>899623131</t>
  </si>
  <si>
    <t>Obetonování potrubí nebo zdiva stok betonem prostým v otevřeném výkopu, beton tř. C 8/10</t>
  </si>
  <si>
    <t>1310275726</t>
  </si>
  <si>
    <t>(0,46*0,36*282)-(0,2*0,2*282)</t>
  </si>
  <si>
    <t>107</t>
  </si>
  <si>
    <t>899643111</t>
  </si>
  <si>
    <t>Bednění pro obetonování potrubí v otevřeném výkopu</t>
  </si>
  <si>
    <t>-564683819</t>
  </si>
  <si>
    <t>0,36*2*282</t>
  </si>
  <si>
    <t>108</t>
  </si>
  <si>
    <t>89965</t>
  </si>
  <si>
    <t>Montáž+dodávka kabelového žlabu</t>
  </si>
  <si>
    <t>1280430933</t>
  </si>
  <si>
    <t>5,5+5+5,5+5,5+6+6,5+5,5+16+3,5+22+39+12+12+12+8,5+8,5+8,5+5+5+5+10+10+10+4+5,5+6+9+9+9+6,5+6,5</t>
  </si>
  <si>
    <t>109</t>
  </si>
  <si>
    <t>914111111</t>
  </si>
  <si>
    <t xml:space="preserve">Montáž svislé dopravní značky základní  velikosti do 1 m2 objímkami na sloupky nebo konzoly</t>
  </si>
  <si>
    <t>-896145317</t>
  </si>
  <si>
    <t>SDZ přemístění, viz. příloha C.1.2, použijí se stávající dopravní značky 2xA22 a 2xE13</t>
  </si>
  <si>
    <t>110</t>
  </si>
  <si>
    <t>914511111</t>
  </si>
  <si>
    <t xml:space="preserve">Montáž sloupku dopravních značek  délky do 3,5 m do betonového základu</t>
  </si>
  <si>
    <t>953619136</t>
  </si>
  <si>
    <t>111</t>
  </si>
  <si>
    <t>40445235</t>
  </si>
  <si>
    <t>sloupek Al pro dopravní značku D 60mm v 350mm</t>
  </si>
  <si>
    <t>-969369012</t>
  </si>
  <si>
    <t>viz. příloha C.1.2.</t>
  </si>
  <si>
    <t>112</t>
  </si>
  <si>
    <t>40445256</t>
  </si>
  <si>
    <t>svorka upínací na sloupek dopravní značky D 60mm</t>
  </si>
  <si>
    <t>-493274408</t>
  </si>
  <si>
    <t>viz příloha C.1.2.</t>
  </si>
  <si>
    <t>4*2</t>
  </si>
  <si>
    <t>113</t>
  </si>
  <si>
    <t>916331112</t>
  </si>
  <si>
    <t>Osazení zahradního obrubníku betonového s ložem tl. od 50 do 100 mm z betonu prostého tř. C 12/15 s boční opěrou z betonu prostého tř. C 12/15</t>
  </si>
  <si>
    <t>-1918103362</t>
  </si>
  <si>
    <t>obruba š.8cm, viz. příloha C.1.2, C.1.3. a C.1.5</t>
  </si>
  <si>
    <t>69+89</t>
  </si>
  <si>
    <t>114</t>
  </si>
  <si>
    <t>59217036</t>
  </si>
  <si>
    <t>obrubník betonový parkový přírodní 50x8x25 cm</t>
  </si>
  <si>
    <t>-345523258</t>
  </si>
  <si>
    <t>ztratné 2%, viz. příloha C.1.2., C.1.3., C.1.5.</t>
  </si>
  <si>
    <t>(69+89)*1,02</t>
  </si>
  <si>
    <t>115</t>
  </si>
  <si>
    <t>-471066880</t>
  </si>
  <si>
    <t>obruba š.5 cm, viz. příloha C.1.2., C.1.3. a C.1.5</t>
  </si>
  <si>
    <t>217+12+43+39+74+4+13+23+29+113</t>
  </si>
  <si>
    <t>116</t>
  </si>
  <si>
    <t>59217037</t>
  </si>
  <si>
    <t>obrubník parkový betonový přírodní 50x5x20cm</t>
  </si>
  <si>
    <t>950299414</t>
  </si>
  <si>
    <t>+ztratné2%, viz. příloha C.1.2., C.1.3., C.1.5.</t>
  </si>
  <si>
    <t>(217+12+43+39+74+4+13+23+29+113)*1,02</t>
  </si>
  <si>
    <t>117</t>
  </si>
  <si>
    <t>916991121</t>
  </si>
  <si>
    <t xml:space="preserve">Lože pod obrubníky, krajníky nebo obruby z dlažebních kostek  z betonu prostého tř. C 16/20</t>
  </si>
  <si>
    <t>-876785560</t>
  </si>
  <si>
    <t>příplatek za betonové lože (odhad) pod obruby a palisády</t>
  </si>
  <si>
    <t>118</t>
  </si>
  <si>
    <t>919121132</t>
  </si>
  <si>
    <t xml:space="preserve">Utěsnění dilatačních spár zálivkou za studena  v cementobetonovém nebo živičném krytu včetně adhezního nátěru s těsnicím profilem pod zálivkou, pro komůrky šířky 20 mm, hloubky 40 mm</t>
  </si>
  <si>
    <t>-1724678269</t>
  </si>
  <si>
    <t>zaříznutí, odfrézování, vyčištění, zalití modifikovaným asfalt. plombovacím tmelem</t>
  </si>
  <si>
    <t>119</t>
  </si>
  <si>
    <t>919726121</t>
  </si>
  <si>
    <t>Geotextilie netkaná pro ochranu, separaci nebo filtraci měrná hmotnost do 200 g/m2</t>
  </si>
  <si>
    <t>-952376132</t>
  </si>
  <si>
    <t>odvodnění vrstvy nad nepropustným podkladem</t>
  </si>
  <si>
    <t>120</t>
  </si>
  <si>
    <t>919726203</t>
  </si>
  <si>
    <t>Geotextilie tkaná pro vyztužení, separaci nebo filtraci z polypropylenu, podélná pevnost v tahu přes 50 do 80 kN/m</t>
  </si>
  <si>
    <t>1229186953</t>
  </si>
  <si>
    <t xml:space="preserve">u vjezdů, výměra bez přesahů  PP60 kN/m. viz. příloha C.1.3., C.1.5.</t>
  </si>
  <si>
    <t>121</t>
  </si>
  <si>
    <t>-517461059</t>
  </si>
  <si>
    <t>u přístupové komunikace PP60 kN/m, viz. příloha C.1.3., C.1.5.</t>
  </si>
  <si>
    <t>122</t>
  </si>
  <si>
    <t>919731122</t>
  </si>
  <si>
    <t xml:space="preserve">Zarovnání styčné plochy podkladu nebo krytu podél vybourané části komunikace nebo zpevněné plochy  živičné tl. přes 50 do 100 mm</t>
  </si>
  <si>
    <t>-1323850832</t>
  </si>
  <si>
    <t>u oprav</t>
  </si>
  <si>
    <t>123</t>
  </si>
  <si>
    <t>919735112</t>
  </si>
  <si>
    <t xml:space="preserve">Řezání stávajícího živičného krytu nebo podkladu  hloubky přes 50 do 100 mm</t>
  </si>
  <si>
    <t>1551931274</t>
  </si>
  <si>
    <t>124</t>
  </si>
  <si>
    <t>935113111</t>
  </si>
  <si>
    <t xml:space="preserve">Osazení odvodňovacího žlabu s krycím roštem  polymerbetonového šířky do 200 mm</t>
  </si>
  <si>
    <t>1371339074</t>
  </si>
  <si>
    <t>viz. příloha C.1.1. a C.1.2</t>
  </si>
  <si>
    <t>5+5,5+5+3,5+12</t>
  </si>
  <si>
    <t>125</t>
  </si>
  <si>
    <t>93512</t>
  </si>
  <si>
    <t xml:space="preserve">žlab č. 1 </t>
  </si>
  <si>
    <t>-1642864857</t>
  </si>
  <si>
    <t>tvarovky+1xvpust, můstkový rošt litina D400, délka 5m</t>
  </si>
  <si>
    <t>126</t>
  </si>
  <si>
    <t>935121</t>
  </si>
  <si>
    <t>žlab č. 2</t>
  </si>
  <si>
    <t>931570624</t>
  </si>
  <si>
    <t>tvarovky, 1xvpust, můstkový rošt litina DN400, délka 5,5m</t>
  </si>
  <si>
    <t>127</t>
  </si>
  <si>
    <t>935122</t>
  </si>
  <si>
    <t>žlab č.3</t>
  </si>
  <si>
    <t>482031702</t>
  </si>
  <si>
    <t>tvarovky, 1xvpust, můstkový rošt litina DN 400, délka 5m</t>
  </si>
  <si>
    <t>128</t>
  </si>
  <si>
    <t>935123</t>
  </si>
  <si>
    <t>žlab č. 4</t>
  </si>
  <si>
    <t>1975855096</t>
  </si>
  <si>
    <t>tvarovký,1xvpust, můstkový rošt litina DN 400, délka 3,5m</t>
  </si>
  <si>
    <t>129</t>
  </si>
  <si>
    <t>935124</t>
  </si>
  <si>
    <t>žlab č.10</t>
  </si>
  <si>
    <t>-1395193879</t>
  </si>
  <si>
    <t>tvarovný, 1xvpurt, můstkový rošt litina DN 400, délka 12m</t>
  </si>
  <si>
    <t>130</t>
  </si>
  <si>
    <t>966006211</t>
  </si>
  <si>
    <t xml:space="preserve">Odstranění (demontáž) svislých dopravních značek  s odklizením materiálu na skládku na vzdálenost do 20 m nebo s naložením na dopravní prostředek ze sloupů, sloupků nebo konzol</t>
  </si>
  <si>
    <t>-160019578</t>
  </si>
  <si>
    <t>131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</si>
  <si>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</si>
  <si>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</si>
  <si>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-1748716814</t>
  </si>
  <si>
    <t>132</t>
  </si>
  <si>
    <t>-1709308098</t>
  </si>
  <si>
    <t>133</t>
  </si>
  <si>
    <t>979071121</t>
  </si>
  <si>
    <t xml:space="preserve">Očištění vybouraných dlažebních kostek  od spojovacího materiálu, s uložením očištěných kostek na skládku, s odklizením odpadových hmot na hromady a s odklizením vybouraných kostek na vzdálenost do 3 m drobných, s původním vyplněním spár kamenivem těženým</t>
  </si>
  <si>
    <t>-252628111</t>
  </si>
  <si>
    <t>oprava vjezdů -kryt žulové kostky po provedení varovného pásu a umělé vodící linie</t>
  </si>
  <si>
    <t>134</t>
  </si>
  <si>
    <t>97982</t>
  </si>
  <si>
    <t>Vyvolané přeložky inženýrských sítí</t>
  </si>
  <si>
    <t>853458281</t>
  </si>
  <si>
    <t>135</t>
  </si>
  <si>
    <t>97983</t>
  </si>
  <si>
    <t xml:space="preserve">Nové umístění původního přístřešku čekárny MHD </t>
  </si>
  <si>
    <t>-1997180625</t>
  </si>
  <si>
    <t>demontáž+znovuosazení, bet. základ, zemní práce+odvoz+poplatek, viz. příloha C.1.2.</t>
  </si>
  <si>
    <t>136</t>
  </si>
  <si>
    <t>97984</t>
  </si>
  <si>
    <t>osazení nové průchozí čekárny 3,15x1,2 m</t>
  </si>
  <si>
    <t>279457933</t>
  </si>
  <si>
    <t>osazení+bet,. základ+zemní práce+odvoz+poplatek,viz. příloha C.1.2</t>
  </si>
  <si>
    <t>137</t>
  </si>
  <si>
    <t>979841</t>
  </si>
  <si>
    <t>průchozí čekárna 3,15x1,2 m</t>
  </si>
  <si>
    <t>-1112206779</t>
  </si>
  <si>
    <t>viz. příloha C.1.2</t>
  </si>
  <si>
    <t>138</t>
  </si>
  <si>
    <t>97985</t>
  </si>
  <si>
    <t>Přemístění poštovních schránek</t>
  </si>
  <si>
    <t>-23681757</t>
  </si>
  <si>
    <t>odstranění + nové osazení , bet. základ+zemní práce + odvoz+poplatek,viz. příloha C.1.2</t>
  </si>
  <si>
    <t>139</t>
  </si>
  <si>
    <t>97986</t>
  </si>
  <si>
    <t>Přemístění stávajícího označníku zastávky MHD</t>
  </si>
  <si>
    <t>468499445</t>
  </si>
  <si>
    <t>odstranění+osazení+bet. základ+zemní práce+odvoz+poplatek,viz. příloha C.1.2</t>
  </si>
  <si>
    <t>140</t>
  </si>
  <si>
    <t>97987</t>
  </si>
  <si>
    <t>Přemístění stávajícího označníku liniové zastávky</t>
  </si>
  <si>
    <t>-752681290</t>
  </si>
  <si>
    <t>141</t>
  </si>
  <si>
    <t>97988</t>
  </si>
  <si>
    <t>Osazení označníku MHD</t>
  </si>
  <si>
    <t>-148245371</t>
  </si>
  <si>
    <t>osazení+bet. základ.zemní práce+odvoz+poplatek,viz. příloha C.1.2.</t>
  </si>
  <si>
    <t>142</t>
  </si>
  <si>
    <t>979881</t>
  </si>
  <si>
    <t>nový označník zastávky MHD</t>
  </si>
  <si>
    <t>1072602106</t>
  </si>
  <si>
    <t>143</t>
  </si>
  <si>
    <t>1235747160</t>
  </si>
  <si>
    <t>vybouraná suť -opravy</t>
  </si>
  <si>
    <t>(8*0,4)+(18*0,4)+(6*0,4)+(15*0,235)</t>
  </si>
  <si>
    <t>144</t>
  </si>
  <si>
    <t>-1867753682</t>
  </si>
  <si>
    <t>živice-opravy</t>
  </si>
  <si>
    <t>(15*0,098)</t>
  </si>
  <si>
    <t>145</t>
  </si>
  <si>
    <t>437732742</t>
  </si>
  <si>
    <t>vybouraná suť -opravy+příplatek za dalších 9 km</t>
  </si>
  <si>
    <t>((8*0,4)+(18*0,4)+(6*0,4)+(15*0,235))*9</t>
  </si>
  <si>
    <t>146</t>
  </si>
  <si>
    <t>-523048733</t>
  </si>
  <si>
    <t>živice-opravy +příplatek za dalších 9 km</t>
  </si>
  <si>
    <t>(15*0,098)*9</t>
  </si>
  <si>
    <t>147</t>
  </si>
  <si>
    <t>-975680309</t>
  </si>
  <si>
    <t>vybouraná suť - opravy</t>
  </si>
  <si>
    <t>148</t>
  </si>
  <si>
    <t>1107943116</t>
  </si>
  <si>
    <t>149</t>
  </si>
  <si>
    <t>poplatek za uložení na skládku vybourané suti</t>
  </si>
  <si>
    <t>-599247555</t>
  </si>
  <si>
    <t>opravy</t>
  </si>
  <si>
    <t>(8*0,25)+(18*0,25)+(6*0,25)+(15*0,2)</t>
  </si>
  <si>
    <t>150</t>
  </si>
  <si>
    <t>9981</t>
  </si>
  <si>
    <t>poplatek za uložení na skládku</t>
  </si>
  <si>
    <t>-672794647</t>
  </si>
  <si>
    <t>živice - opravy</t>
  </si>
  <si>
    <t>(15*0,05)</t>
  </si>
  <si>
    <t>Přesun hmot</t>
  </si>
  <si>
    <t>151</t>
  </si>
  <si>
    <t>998223011</t>
  </si>
  <si>
    <t xml:space="preserve">Přesun hmot pro pozemní komunikace s krytem dlážděným  dopravní vzdálenost do 200 m jakékoliv délky objektu</t>
  </si>
  <si>
    <t>390037497</t>
  </si>
  <si>
    <t>152</t>
  </si>
  <si>
    <t>998223091</t>
  </si>
  <si>
    <t xml:space="preserve">Přesun hmot pro pozemní komunikace s krytem dlážděným  Příplatek k ceně za zvětšený přesun přes vymezenou největší dopravní vzdálenost do 1000 m</t>
  </si>
  <si>
    <t>228507889</t>
  </si>
  <si>
    <t>PSV</t>
  </si>
  <si>
    <t>Práce a dodávky PSV</t>
  </si>
  <si>
    <t>711</t>
  </si>
  <si>
    <t>Izolace proti vodě, vlhkosti a plynům</t>
  </si>
  <si>
    <t>153</t>
  </si>
  <si>
    <t>711161212</t>
  </si>
  <si>
    <t>Izolace proti zemní vlhkosti a beztlakové vodě nopovými fóliemi na ploše svislé S vrstva ochranná, odvětrávací a drenážní výška nopku 8,0 mm, tl. fólie do 0,6 mm</t>
  </si>
  <si>
    <t>1320896883</t>
  </si>
  <si>
    <t>mezi chodníkem a podezdívkou stávajícího oplocení či objektem, viz. příloha C.1.3.</t>
  </si>
  <si>
    <t>Ic - Zpevněné plochy před hřbitovem</t>
  </si>
  <si>
    <t>2093741247</t>
  </si>
  <si>
    <t>vjezd-kryt dlažba, viz. příloha C.1.2.</t>
  </si>
  <si>
    <t>-452724352</t>
  </si>
  <si>
    <t>2053470517</t>
  </si>
  <si>
    <t>obruba š.8 cm,viz. příloha C.1.2.</t>
  </si>
  <si>
    <t>-1228118559</t>
  </si>
  <si>
    <t>v tl. 100 mm, viz. příloha C.1.2.</t>
  </si>
  <si>
    <t>(148+239)*0,1</t>
  </si>
  <si>
    <t>-1455797606</t>
  </si>
  <si>
    <t>410</t>
  </si>
  <si>
    <t>-1521053209</t>
  </si>
  <si>
    <t>sondy, viz. příloha C.1.5., C.1.6.</t>
  </si>
  <si>
    <t>132201201</t>
  </si>
  <si>
    <t xml:space="preserve">Hloubení zapažených i nezapažených rýh šířky přes 600 do 2 000 mm  s urovnáním dna do předepsaného profilu a spádu v hornině tř. 3 do 100 m3</t>
  </si>
  <si>
    <t>588724016</t>
  </si>
  <si>
    <t>kabelové žlaby 20/20 se zákrytem , viz. příloha C1.2.</t>
  </si>
  <si>
    <t>1*1*22,5</t>
  </si>
  <si>
    <t>435052768</t>
  </si>
  <si>
    <t>1*2*22,5</t>
  </si>
  <si>
    <t>1765284001</t>
  </si>
  <si>
    <t>-1216204817</t>
  </si>
  <si>
    <t>-532601650</t>
  </si>
  <si>
    <t>ornice pro oumusování na meziskládku, viz. příloha C.1.2</t>
  </si>
  <si>
    <t>147*0,15</t>
  </si>
  <si>
    <t>-778306887</t>
  </si>
  <si>
    <t>ornice pro ohumusování z meziskládky, viz. příloha C.1.2. a C.1.3.</t>
  </si>
  <si>
    <t>-200752636</t>
  </si>
  <si>
    <t>přebytečná sejmutá ornice, viz. příloha C.1.2.</t>
  </si>
  <si>
    <t>(387*0,1)-(147*0,15)</t>
  </si>
  <si>
    <t>83312</t>
  </si>
  <si>
    <t>246791802</t>
  </si>
  <si>
    <t>násyp, viz. příloha C.1.5. a C.1.6.</t>
  </si>
  <si>
    <t>637378419</t>
  </si>
  <si>
    <t>kabelové žlaby20/20 se zákrytem, viz. příloha C.1.2.</t>
  </si>
  <si>
    <t>0,46*0,46*22,5</t>
  </si>
  <si>
    <t>804065952</t>
  </si>
  <si>
    <t>SDZ nové, viz. příloha C.1.2.</t>
  </si>
  <si>
    <t>702299062</t>
  </si>
  <si>
    <t>sejmutá ornice, viz. příloha C.1.2.</t>
  </si>
  <si>
    <t>2052939672</t>
  </si>
  <si>
    <t>ornice pro ohumusování, viz. příloha C.1.2. a C.1.3.</t>
  </si>
  <si>
    <t>179256136</t>
  </si>
  <si>
    <t>1531418905</t>
  </si>
  <si>
    <t>240012903</t>
  </si>
  <si>
    <t>násyp. viz. příloha C.1.5., C.1.6.</t>
  </si>
  <si>
    <t>171104</t>
  </si>
  <si>
    <t>nákup zeminy do násypu</t>
  </si>
  <si>
    <t>-643714338</t>
  </si>
  <si>
    <t>-636003346</t>
  </si>
  <si>
    <t>-526734338</t>
  </si>
  <si>
    <t>-430444787</t>
  </si>
  <si>
    <t>773690904</t>
  </si>
  <si>
    <t>poplatek za uložení zeminy na sládku</t>
  </si>
  <si>
    <t>763888581</t>
  </si>
  <si>
    <t>171214</t>
  </si>
  <si>
    <t>1900969355</t>
  </si>
  <si>
    <t>171215</t>
  </si>
  <si>
    <t>-1461017991</t>
  </si>
  <si>
    <t>-1530385818</t>
  </si>
  <si>
    <t>(1*1*22,5)-(0,46*0,46*22,5)</t>
  </si>
  <si>
    <t>1478202647</t>
  </si>
  <si>
    <t>1055438672</t>
  </si>
  <si>
    <t>pod ohumusováním, viz. příloha C.1.2. a C.1.3.</t>
  </si>
  <si>
    <t>-418546015</t>
  </si>
  <si>
    <t>pod zpevněnými plochami</t>
  </si>
  <si>
    <t>(49+4)+410+57</t>
  </si>
  <si>
    <t>1310184890</t>
  </si>
  <si>
    <t>výkop, 20% z celkvé kubatury, viz. příloha C.1.5 a C.1.6.</t>
  </si>
  <si>
    <t>410*0,2</t>
  </si>
  <si>
    <t>111838602</t>
  </si>
  <si>
    <t>-102376414</t>
  </si>
  <si>
    <t>-1701700552</t>
  </si>
  <si>
    <t>kabelové žlaby 20/20 se zákrytem . viz. příloha C.1.2</t>
  </si>
  <si>
    <t>0,1*0,46*22,5</t>
  </si>
  <si>
    <t>270948058</t>
  </si>
  <si>
    <t>0,1*2*22,5</t>
  </si>
  <si>
    <t>-1591704920</t>
  </si>
  <si>
    <t>1387571245</t>
  </si>
  <si>
    <t>parkovací stání-kryt dlažba.viz. příloha C.1.2. a C.1.3.</t>
  </si>
  <si>
    <t>-1136834968</t>
  </si>
  <si>
    <t>úprava podloží u chodníku, štěrkodrtí ŠD fr. 0-63 v tl. 150 mm, viz. příloha C.1.3. a C.1.5.</t>
  </si>
  <si>
    <t>(49+4)</t>
  </si>
  <si>
    <t>857758310</t>
  </si>
  <si>
    <t>49+4</t>
  </si>
  <si>
    <t>-207203553</t>
  </si>
  <si>
    <t>úprava podloží u přístupovém komunikace štěrkodrtí ŠD fr. 0-63 v celkové tl. 500 mm, viz. příloha C.1.3. a C.1.5.</t>
  </si>
  <si>
    <t>410*2</t>
  </si>
  <si>
    <t>1760952423</t>
  </si>
  <si>
    <t>úprava podloží u parkovacích stání štěrkodrtí ŠD fr. 0-63 v tl. 300 mm, viz. příloha C.1.3., C.1.5.</t>
  </si>
  <si>
    <t>1235447411</t>
  </si>
  <si>
    <t>přístupová komunikace -kryt dlažba , viz. příloha C.1.2. a C.1.3.</t>
  </si>
  <si>
    <t>-1189586192</t>
  </si>
  <si>
    <t>parkovací stání-kryt dlažba, viz. příloha C.1.2. a C.1.3.</t>
  </si>
  <si>
    <t>571908111</t>
  </si>
  <si>
    <t xml:space="preserve">Kryt vymývaným dekoračním kamenivem (kačírkem)  tl. 200 mm</t>
  </si>
  <si>
    <t>-1357629719</t>
  </si>
  <si>
    <t>kačírek fr, 16-32 v tl. 200 mm</t>
  </si>
  <si>
    <t>21+6</t>
  </si>
  <si>
    <t>596211121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</si>
  <si>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50 do 100 m2</t>
  </si>
  <si>
    <t>346711209</t>
  </si>
  <si>
    <t>1204473565</t>
  </si>
  <si>
    <t>chodník-kryt dlažba+ztratné 3%, viz. příloha C.1.2., C.1.3.</t>
  </si>
  <si>
    <t>49*1,03</t>
  </si>
  <si>
    <t>-2085308663</t>
  </si>
  <si>
    <t>varovný pás u chodníku - kryt dlažba +ztratné 3%, viz. příloha C.1.2., C.1.3.</t>
  </si>
  <si>
    <t>(2+2)*1,03</t>
  </si>
  <si>
    <t>596211124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</si>
  <si>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</si>
  <si>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-53661268</t>
  </si>
  <si>
    <t>chodník-kryt dlažba, viz. příloha C.1.1. a C.1.3.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</si>
  <si>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</si>
  <si>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</si>
  <si>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1333161133</t>
  </si>
  <si>
    <t>parkovací stání-kryt dlažba. viz. příloha C.1.2. a C.1.3.</t>
  </si>
  <si>
    <t>1074653128</t>
  </si>
  <si>
    <t>parkovací stání-kryt dlažba+ ztratné 3%, viz. příloha C.1.2., C.1.3.</t>
  </si>
  <si>
    <t>57*1,03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</si>
  <si>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</si>
  <si>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</si>
  <si>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1564828710</t>
  </si>
  <si>
    <t>-1511543903</t>
  </si>
  <si>
    <t>přístupová komunikace -kryt dlažba+ztratné 1%, viz. příloha C.1.2. a C.1.3.</t>
  </si>
  <si>
    <t>410*1,01</t>
  </si>
  <si>
    <t>-226996723</t>
  </si>
  <si>
    <t>938276113</t>
  </si>
  <si>
    <t>kabelové žlaby20/20 se zákrytem , viz. příloha C.1.2.</t>
  </si>
  <si>
    <t>(0,46*0,36*22,5)-(0,2*0,2*22,5)</t>
  </si>
  <si>
    <t>728041380</t>
  </si>
  <si>
    <t>0,36*2*22,5</t>
  </si>
  <si>
    <t>8997</t>
  </si>
  <si>
    <t>1445758219</t>
  </si>
  <si>
    <t>16,5+6</t>
  </si>
  <si>
    <t>1241214838</t>
  </si>
  <si>
    <t>SDZ nové značky , viz. příloha C.1.2.</t>
  </si>
  <si>
    <t>40445555</t>
  </si>
  <si>
    <t>značka dopravní svislá retroreflexní fólie tř 1 Al prolis 500x700mm</t>
  </si>
  <si>
    <t>-1479754488</t>
  </si>
  <si>
    <t>dopravní značky IP11b, IP12(symbol O1), viz. příloha C.1.2.</t>
  </si>
  <si>
    <t>1+1</t>
  </si>
  <si>
    <t>40445566</t>
  </si>
  <si>
    <t>značka dopravní svislá retroreflexní fólie tř 1 Al prolis 500x300mm</t>
  </si>
  <si>
    <t>-1403834470</t>
  </si>
  <si>
    <t>dopravní značka E8d, viz. opříloha C.1.2.</t>
  </si>
  <si>
    <t>-1850869513</t>
  </si>
  <si>
    <t>1617839086</t>
  </si>
  <si>
    <t>viz.příloha C.1.2.</t>
  </si>
  <si>
    <t>-1680493165</t>
  </si>
  <si>
    <t>viz., příloha C.1.2.</t>
  </si>
  <si>
    <t>3*2</t>
  </si>
  <si>
    <t>915211111</t>
  </si>
  <si>
    <t xml:space="preserve">Vodorovné dopravní značení stříkaným plastem  dělící čára šířky 125 mm souvislá bílá základní</t>
  </si>
  <si>
    <t>1735952141</t>
  </si>
  <si>
    <t>VDZ - V10b, viz. příloha C.1.2.</t>
  </si>
  <si>
    <t>915231111</t>
  </si>
  <si>
    <t xml:space="preserve">Vodorovné dopravní značení stříkaným plastem  přechody pro chodce, šipky, symboly nápisy bílé základní</t>
  </si>
  <si>
    <t>-154217460</t>
  </si>
  <si>
    <t xml:space="preserve"> VDZ-V10f, viz. příloha C.1.2.</t>
  </si>
  <si>
    <t>1,5*1</t>
  </si>
  <si>
    <t>915611111</t>
  </si>
  <si>
    <t xml:space="preserve">Předznačení pro vodorovné značení  stříkané barvou nebo prováděné z nátěrových hmot liniové dělicí čáry, vodicí proužky</t>
  </si>
  <si>
    <t>289803881</t>
  </si>
  <si>
    <t>VDZ - V10b, viz. příloha C.1.2</t>
  </si>
  <si>
    <t>915621111</t>
  </si>
  <si>
    <t xml:space="preserve">Předznačení pro vodorovné značení  stříkané barvou nebo prováděné z nátěrových hmot plošné šipky, symboly, nápisy</t>
  </si>
  <si>
    <t>220851910</t>
  </si>
  <si>
    <t xml:space="preserve">VDZ-V10f, viz. příloha  C.1.2.</t>
  </si>
  <si>
    <t>820621816</t>
  </si>
  <si>
    <t>obruba š.8 cm, viz. příloha C.1.2. a C.1.3. a C.1.5.</t>
  </si>
  <si>
    <t>147+17+9+12+9</t>
  </si>
  <si>
    <t>-1982269094</t>
  </si>
  <si>
    <t>obruba š.8 cm, + ztratné 2%,viz. příloha C.1.2. a C.1.3. a C.1.5.</t>
  </si>
  <si>
    <t>(147+17+9+12+9)*1,02</t>
  </si>
  <si>
    <t>1549239894</t>
  </si>
  <si>
    <t>obruba š.5 cm, viz. příloha C.1.2., C.1.3. a C.1.5.</t>
  </si>
  <si>
    <t>(32+16)</t>
  </si>
  <si>
    <t>1295615794</t>
  </si>
  <si>
    <t>obruba š.5 cm + ztratné 2%, viz. příloha C.1.2., C.1.3. a C.1.5.</t>
  </si>
  <si>
    <t>(32+16)*1,02</t>
  </si>
  <si>
    <t>313400754</t>
  </si>
  <si>
    <t>919726201</t>
  </si>
  <si>
    <t>Geotextilie tkaná pro vyztužení, separaci nebo filtraci z polypropylenu, podélná pevnost v tahu do 15 kN/m</t>
  </si>
  <si>
    <t>1284711192</t>
  </si>
  <si>
    <t>u kačírku, PP 15kN/m, viz. příloha C.1.2.</t>
  </si>
  <si>
    <t>-792787228</t>
  </si>
  <si>
    <t>přístupová komunikace, výměra bez přesahů PP60 kN/m, viz. příloha C.1.3. C.1.5.</t>
  </si>
  <si>
    <t>435063957</t>
  </si>
  <si>
    <t xml:space="preserve">parkovací stání, výměra bez přesahů  PP60 kN/m, viz. příloha C.1.3. a C.1.5.</t>
  </si>
  <si>
    <t>938908411</t>
  </si>
  <si>
    <t>Čištění vozovek splachováním vodou povrchu podkladu nebo krytu živičného, betonového nebo dlážděného</t>
  </si>
  <si>
    <t>858937741</t>
  </si>
  <si>
    <t>VDZ - (V10b a V10f), viz. příloha C.1.2.</t>
  </si>
  <si>
    <t>(15*0,125)+(1,5*1)</t>
  </si>
  <si>
    <t>9392</t>
  </si>
  <si>
    <t>-206954793</t>
  </si>
  <si>
    <t>9393</t>
  </si>
  <si>
    <t>Ochrana plynovodu betonovými panely</t>
  </si>
  <si>
    <t>476554692</t>
  </si>
  <si>
    <t>montáž+demontáž+bet. panely šířky 1,0m + lože ze štěrkopísku tl. 150 mm, viz. příloha C.1.1.</t>
  </si>
  <si>
    <t>35*1</t>
  </si>
  <si>
    <t>-1907785935</t>
  </si>
  <si>
    <t>vybouraná suť</t>
  </si>
  <si>
    <t>(45*0,4)</t>
  </si>
  <si>
    <t>-213529133</t>
  </si>
  <si>
    <t>vybouraná suť+příplatek za dalších 9km</t>
  </si>
  <si>
    <t>(45*0,4)*9</t>
  </si>
  <si>
    <t>-418256632</t>
  </si>
  <si>
    <t>vybourané hmoty</t>
  </si>
  <si>
    <t>(45*0,26)+(14*0,04)</t>
  </si>
  <si>
    <t>-2050761122</t>
  </si>
  <si>
    <t>vybourané hmoty+příplatek za dalších 9 km</t>
  </si>
  <si>
    <t>((45*0,26)+(14*0,04))*9</t>
  </si>
  <si>
    <t>-712594615</t>
  </si>
  <si>
    <t>45*0,4</t>
  </si>
  <si>
    <t>1764723150</t>
  </si>
  <si>
    <t>polatek za uložení na skládku vybourané suti</t>
  </si>
  <si>
    <t>1069971938</t>
  </si>
  <si>
    <t>45*0,25</t>
  </si>
  <si>
    <t>-166448467</t>
  </si>
  <si>
    <t>(45*0,08)+(0,25*0,08*14)</t>
  </si>
  <si>
    <t>-1550328230</t>
  </si>
  <si>
    <t>-749484617</t>
  </si>
  <si>
    <t>Id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</si>
  <si>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</si>
  <si>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</si>
  <si>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</si>
  <si>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</si>
  <si>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</si>
  <si>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</si>
  <si>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</si>
  <si>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</si>
  <si>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</si>
  <si>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</si>
  <si>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Průzkumné, geodetické a projektové práce geodetické práce při provádění stavby</t>
  </si>
  <si>
    <t>Kpl.</t>
  </si>
  <si>
    <t>CS ÚRS 2014 01</t>
  </si>
  <si>
    <t>1024</t>
  </si>
  <si>
    <t>1916108182</t>
  </si>
  <si>
    <t>013254000</t>
  </si>
  <si>
    <t>Průzkumné, geodetické a projektové práce projektové práce dokumentace stavby (výkresová a textová) skutečného provedení stavby</t>
  </si>
  <si>
    <t>2002394072</t>
  </si>
  <si>
    <t>VRN3</t>
  </si>
  <si>
    <t>Zařízení staveniště</t>
  </si>
  <si>
    <t>030001000</t>
  </si>
  <si>
    <t>Základní rozdělení průvodních činností a nákladů zařízení staveniště</t>
  </si>
  <si>
    <t>-1513702159</t>
  </si>
  <si>
    <t>034002000</t>
  </si>
  <si>
    <t>Hlavní tituly průvodních činností a nákladů zařízení staveniště zabezpečení staveniště</t>
  </si>
  <si>
    <t>1157530247</t>
  </si>
  <si>
    <t>zabezpečení stavby v souladu s nařízením vlády 591/2006Sb.</t>
  </si>
  <si>
    <t>VRN7</t>
  </si>
  <si>
    <t>Provozní vlivy</t>
  </si>
  <si>
    <t>072002000</t>
  </si>
  <si>
    <t>Hlavní tituly průvodních činností a nákladů provozní vlivy silniční provoz</t>
  </si>
  <si>
    <t>-1793278066</t>
  </si>
  <si>
    <t>dopravní značení</t>
  </si>
  <si>
    <t>VRN9</t>
  </si>
  <si>
    <t>Ostatní náklady</t>
  </si>
  <si>
    <t>091504000</t>
  </si>
  <si>
    <t>Ostatní náklady související s objektem náklady související s publikační činností</t>
  </si>
  <si>
    <t>Kpl</t>
  </si>
  <si>
    <t>1293652033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</si>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</sst>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20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23</v>
      </c>
      <c r="AL7" s="29"/>
      <c r="AM7" s="29"/>
      <c r="AN7" s="35" t="s">
        <v>24</v>
      </c>
      <c r="AO7" s="29"/>
      <c r="AP7" s="29"/>
      <c r="AQ7" s="31"/>
      <c r="BE7" s="39"/>
      <c r="BS7" s="24" t="s">
        <v>25</v>
      </c>
    </row>
    <row r="8" ht="14.4" customHeight="1">
      <c r="B8" s="28"/>
      <c r="C8" s="29"/>
      <c r="D8" s="40" t="s">
        <v>26</v>
      </c>
      <c r="E8" s="29"/>
      <c r="F8" s="29"/>
      <c r="G8" s="29"/>
      <c r="H8" s="29"/>
      <c r="I8" s="29"/>
      <c r="J8" s="29"/>
      <c r="K8" s="35" t="s">
        <v>27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28</v>
      </c>
      <c r="AL8" s="29"/>
      <c r="AM8" s="29"/>
      <c r="AN8" s="41" t="s">
        <v>29</v>
      </c>
      <c r="AO8" s="29"/>
      <c r="AP8" s="29"/>
      <c r="AQ8" s="31"/>
      <c r="BE8" s="39"/>
      <c r="BS8" s="24" t="s">
        <v>30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31</v>
      </c>
    </row>
    <row r="10" ht="14.4" customHeight="1">
      <c r="B10" s="28"/>
      <c r="C10" s="29"/>
      <c r="D10" s="40" t="s">
        <v>32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33</v>
      </c>
      <c r="AL10" s="29"/>
      <c r="AM10" s="29"/>
      <c r="AN10" s="35" t="s">
        <v>34</v>
      </c>
      <c r="AO10" s="29"/>
      <c r="AP10" s="29"/>
      <c r="AQ10" s="31"/>
      <c r="BE10" s="39"/>
      <c r="BS10" s="24" t="s">
        <v>20</v>
      </c>
    </row>
    <row r="11" ht="18.48" customHeight="1">
      <c r="B11" s="28"/>
      <c r="C11" s="29"/>
      <c r="D11" s="29"/>
      <c r="E11" s="35" t="s">
        <v>35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36</v>
      </c>
      <c r="AL11" s="29"/>
      <c r="AM11" s="29"/>
      <c r="AN11" s="35" t="s">
        <v>34</v>
      </c>
      <c r="AO11" s="29"/>
      <c r="AP11" s="29"/>
      <c r="AQ11" s="31"/>
      <c r="BE11" s="39"/>
      <c r="BS11" s="24" t="s">
        <v>20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20</v>
      </c>
    </row>
    <row r="13" ht="14.4" customHeight="1">
      <c r="B13" s="28"/>
      <c r="C13" s="29"/>
      <c r="D13" s="40" t="s">
        <v>37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33</v>
      </c>
      <c r="AL13" s="29"/>
      <c r="AM13" s="29"/>
      <c r="AN13" s="42" t="s">
        <v>38</v>
      </c>
      <c r="AO13" s="29"/>
      <c r="AP13" s="29"/>
      <c r="AQ13" s="31"/>
      <c r="BE13" s="39"/>
      <c r="BS13" s="24" t="s">
        <v>20</v>
      </c>
    </row>
    <row r="14">
      <c r="B14" s="28"/>
      <c r="C14" s="29"/>
      <c r="D14" s="29"/>
      <c r="E14" s="42" t="s">
        <v>38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36</v>
      </c>
      <c r="AL14" s="29"/>
      <c r="AM14" s="29"/>
      <c r="AN14" s="42" t="s">
        <v>38</v>
      </c>
      <c r="AO14" s="29"/>
      <c r="AP14" s="29"/>
      <c r="AQ14" s="31"/>
      <c r="BE14" s="39"/>
      <c r="BS14" s="24" t="s">
        <v>20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39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33</v>
      </c>
      <c r="AL16" s="29"/>
      <c r="AM16" s="29"/>
      <c r="AN16" s="35" t="s">
        <v>34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40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36</v>
      </c>
      <c r="AL17" s="29"/>
      <c r="AM17" s="29"/>
      <c r="AN17" s="35" t="s">
        <v>34</v>
      </c>
      <c r="AO17" s="29"/>
      <c r="AP17" s="29"/>
      <c r="AQ17" s="31"/>
      <c r="BE17" s="39"/>
      <c r="BS17" s="24" t="s">
        <v>41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42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71.25" customHeight="1">
      <c r="B20" s="28"/>
      <c r="C20" s="29"/>
      <c r="D20" s="29"/>
      <c r="E20" s="44" t="s">
        <v>43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44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45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46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47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48</v>
      </c>
      <c r="E26" s="54"/>
      <c r="F26" s="55" t="s">
        <v>49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50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51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52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53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54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55</v>
      </c>
      <c r="U32" s="61"/>
      <c r="V32" s="61"/>
      <c r="W32" s="61"/>
      <c r="X32" s="63" t="s">
        <v>56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57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6312I18b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Rekonstrukce chodníků a infrastruktury silnice III/29827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26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Malšova Lhota - HRADEC KRÁLOVÉ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28</v>
      </c>
      <c r="AJ44" s="74"/>
      <c r="AK44" s="74"/>
      <c r="AL44" s="74"/>
      <c r="AM44" s="85" t="str">
        <f>IF(AN8= "","",AN8)</f>
        <v>30. 7. 2018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32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39</v>
      </c>
      <c r="AJ46" s="74"/>
      <c r="AK46" s="74"/>
      <c r="AL46" s="74"/>
      <c r="AM46" s="77" t="str">
        <f>IF(E17="","",E17)</f>
        <v>VIAPROJEKT s.r.o Hradec Králové</v>
      </c>
      <c r="AN46" s="77"/>
      <c r="AO46" s="77"/>
      <c r="AP46" s="77"/>
      <c r="AQ46" s="74"/>
      <c r="AR46" s="72"/>
      <c r="AS46" s="86" t="s">
        <v>58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37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59</v>
      </c>
      <c r="D49" s="97"/>
      <c r="E49" s="97"/>
      <c r="F49" s="97"/>
      <c r="G49" s="97"/>
      <c r="H49" s="98"/>
      <c r="I49" s="99" t="s">
        <v>60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61</v>
      </c>
      <c r="AH49" s="97"/>
      <c r="AI49" s="97"/>
      <c r="AJ49" s="97"/>
      <c r="AK49" s="97"/>
      <c r="AL49" s="97"/>
      <c r="AM49" s="97"/>
      <c r="AN49" s="99" t="s">
        <v>62</v>
      </c>
      <c r="AO49" s="97"/>
      <c r="AP49" s="97"/>
      <c r="AQ49" s="101" t="s">
        <v>63</v>
      </c>
      <c r="AR49" s="72"/>
      <c r="AS49" s="102" t="s">
        <v>64</v>
      </c>
      <c r="AT49" s="103" t="s">
        <v>65</v>
      </c>
      <c r="AU49" s="103" t="s">
        <v>66</v>
      </c>
      <c r="AV49" s="103" t="s">
        <v>67</v>
      </c>
      <c r="AW49" s="103" t="s">
        <v>68</v>
      </c>
      <c r="AX49" s="103" t="s">
        <v>69</v>
      </c>
      <c r="AY49" s="103" t="s">
        <v>70</v>
      </c>
      <c r="AZ49" s="103" t="s">
        <v>71</v>
      </c>
      <c r="BA49" s="103" t="s">
        <v>72</v>
      </c>
      <c r="BB49" s="103" t="s">
        <v>73</v>
      </c>
      <c r="BC49" s="103" t="s">
        <v>74</v>
      </c>
      <c r="BD49" s="104" t="s">
        <v>75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76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34</v>
      </c>
      <c r="AR51" s="83"/>
      <c r="AS51" s="113">
        <f>ROUND(AS52,2)</f>
        <v>0</v>
      </c>
      <c r="AT51" s="114">
        <f>ROUND(SUM(AV51:AW51),2)</f>
        <v>0</v>
      </c>
      <c r="AU51" s="115">
        <f>ROUND(AU52,5)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ROUND(AZ52,2)</f>
        <v>0</v>
      </c>
      <c r="BA51" s="114">
        <f>ROUND(BA52,2)</f>
        <v>0</v>
      </c>
      <c r="BB51" s="114">
        <f>ROUND(BB52,2)</f>
        <v>0</v>
      </c>
      <c r="BC51" s="114">
        <f>ROUND(BC52,2)</f>
        <v>0</v>
      </c>
      <c r="BD51" s="116">
        <f>ROUND(BD52,2)</f>
        <v>0</v>
      </c>
      <c r="BS51" s="117" t="s">
        <v>77</v>
      </c>
      <c r="BT51" s="117" t="s">
        <v>78</v>
      </c>
      <c r="BU51" s="118" t="s">
        <v>79</v>
      </c>
      <c r="BV51" s="117" t="s">
        <v>80</v>
      </c>
      <c r="BW51" s="117" t="s">
        <v>7</v>
      </c>
      <c r="BX51" s="117" t="s">
        <v>81</v>
      </c>
      <c r="CL51" s="117" t="s">
        <v>22</v>
      </c>
    </row>
    <row r="52" s="5" customFormat="1" ht="16.5" customHeight="1">
      <c r="B52" s="119"/>
      <c r="C52" s="120"/>
      <c r="D52" s="121" t="s">
        <v>82</v>
      </c>
      <c r="E52" s="121"/>
      <c r="F52" s="121"/>
      <c r="G52" s="121"/>
      <c r="H52" s="121"/>
      <c r="I52" s="122"/>
      <c r="J52" s="121" t="s">
        <v>83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ROUND(SUM(AG53:AG56),2)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84</v>
      </c>
      <c r="AR52" s="126"/>
      <c r="AS52" s="127">
        <f>ROUND(SUM(AS53:AS56),2)</f>
        <v>0</v>
      </c>
      <c r="AT52" s="128">
        <f>ROUND(SUM(AV52:AW52),2)</f>
        <v>0</v>
      </c>
      <c r="AU52" s="129">
        <f>ROUND(SUM(AU53:AU56),5)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ROUND(SUM(AZ53:AZ56),2)</f>
        <v>0</v>
      </c>
      <c r="BA52" s="128">
        <f>ROUND(SUM(BA53:BA56),2)</f>
        <v>0</v>
      </c>
      <c r="BB52" s="128">
        <f>ROUND(SUM(BB53:BB56),2)</f>
        <v>0</v>
      </c>
      <c r="BC52" s="128">
        <f>ROUND(SUM(BC53:BC56),2)</f>
        <v>0</v>
      </c>
      <c r="BD52" s="130">
        <f>ROUND(SUM(BD53:BD56),2)</f>
        <v>0</v>
      </c>
      <c r="BS52" s="131" t="s">
        <v>77</v>
      </c>
      <c r="BT52" s="131" t="s">
        <v>25</v>
      </c>
      <c r="BU52" s="131" t="s">
        <v>79</v>
      </c>
      <c r="BV52" s="131" t="s">
        <v>80</v>
      </c>
      <c r="BW52" s="131" t="s">
        <v>85</v>
      </c>
      <c r="BX52" s="131" t="s">
        <v>7</v>
      </c>
      <c r="CL52" s="131" t="s">
        <v>22</v>
      </c>
      <c r="CM52" s="131" t="s">
        <v>86</v>
      </c>
    </row>
    <row r="53" s="6" customFormat="1" ht="16.5" customHeight="1">
      <c r="A53" s="132" t="s">
        <v>87</v>
      </c>
      <c r="B53" s="133"/>
      <c r="C53" s="134"/>
      <c r="D53" s="134"/>
      <c r="E53" s="135" t="s">
        <v>88</v>
      </c>
      <c r="F53" s="135"/>
      <c r="G53" s="135"/>
      <c r="H53" s="135"/>
      <c r="I53" s="135"/>
      <c r="J53" s="134"/>
      <c r="K53" s="135" t="s">
        <v>89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'Ia - Příprava území'!J29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90</v>
      </c>
      <c r="AR53" s="138"/>
      <c r="AS53" s="139">
        <v>0</v>
      </c>
      <c r="AT53" s="140">
        <f>ROUND(SUM(AV53:AW53),2)</f>
        <v>0</v>
      </c>
      <c r="AU53" s="141">
        <f>'Ia - Příprava území'!P86</f>
        <v>0</v>
      </c>
      <c r="AV53" s="140">
        <f>'Ia - Příprava území'!J32</f>
        <v>0</v>
      </c>
      <c r="AW53" s="140">
        <f>'Ia - Příprava území'!J33</f>
        <v>0</v>
      </c>
      <c r="AX53" s="140">
        <f>'Ia - Příprava území'!J34</f>
        <v>0</v>
      </c>
      <c r="AY53" s="140">
        <f>'Ia - Příprava území'!J35</f>
        <v>0</v>
      </c>
      <c r="AZ53" s="140">
        <f>'Ia - Příprava území'!F32</f>
        <v>0</v>
      </c>
      <c r="BA53" s="140">
        <f>'Ia - Příprava území'!F33</f>
        <v>0</v>
      </c>
      <c r="BB53" s="140">
        <f>'Ia - Příprava území'!F34</f>
        <v>0</v>
      </c>
      <c r="BC53" s="140">
        <f>'Ia - Příprava území'!F35</f>
        <v>0</v>
      </c>
      <c r="BD53" s="142">
        <f>'Ia - Příprava území'!F36</f>
        <v>0</v>
      </c>
      <c r="BT53" s="143" t="s">
        <v>86</v>
      </c>
      <c r="BV53" s="143" t="s">
        <v>80</v>
      </c>
      <c r="BW53" s="143" t="s">
        <v>91</v>
      </c>
      <c r="BX53" s="143" t="s">
        <v>85</v>
      </c>
      <c r="CL53" s="143" t="s">
        <v>22</v>
      </c>
    </row>
    <row r="54" s="6" customFormat="1" ht="16.5" customHeight="1">
      <c r="A54" s="132" t="s">
        <v>87</v>
      </c>
      <c r="B54" s="133"/>
      <c r="C54" s="134"/>
      <c r="D54" s="134"/>
      <c r="E54" s="135" t="s">
        <v>92</v>
      </c>
      <c r="F54" s="135"/>
      <c r="G54" s="135"/>
      <c r="H54" s="135"/>
      <c r="I54" s="135"/>
      <c r="J54" s="134"/>
      <c r="K54" s="135" t="s">
        <v>93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6">
        <f>'Ib - Návrh'!J29</f>
        <v>0</v>
      </c>
      <c r="AH54" s="134"/>
      <c r="AI54" s="134"/>
      <c r="AJ54" s="134"/>
      <c r="AK54" s="134"/>
      <c r="AL54" s="134"/>
      <c r="AM54" s="134"/>
      <c r="AN54" s="136">
        <f>SUM(AG54,AT54)</f>
        <v>0</v>
      </c>
      <c r="AO54" s="134"/>
      <c r="AP54" s="134"/>
      <c r="AQ54" s="137" t="s">
        <v>90</v>
      </c>
      <c r="AR54" s="138"/>
      <c r="AS54" s="139">
        <v>0</v>
      </c>
      <c r="AT54" s="140">
        <f>ROUND(SUM(AV54:AW54),2)</f>
        <v>0</v>
      </c>
      <c r="AU54" s="141">
        <f>'Ib - Návrh'!P94</f>
        <v>0</v>
      </c>
      <c r="AV54" s="140">
        <f>'Ib - Návrh'!J32</f>
        <v>0</v>
      </c>
      <c r="AW54" s="140">
        <f>'Ib - Návrh'!J33</f>
        <v>0</v>
      </c>
      <c r="AX54" s="140">
        <f>'Ib - Návrh'!J34</f>
        <v>0</v>
      </c>
      <c r="AY54" s="140">
        <f>'Ib - Návrh'!J35</f>
        <v>0</v>
      </c>
      <c r="AZ54" s="140">
        <f>'Ib - Návrh'!F32</f>
        <v>0</v>
      </c>
      <c r="BA54" s="140">
        <f>'Ib - Návrh'!F33</f>
        <v>0</v>
      </c>
      <c r="BB54" s="140">
        <f>'Ib - Návrh'!F34</f>
        <v>0</v>
      </c>
      <c r="BC54" s="140">
        <f>'Ib - Návrh'!F35</f>
        <v>0</v>
      </c>
      <c r="BD54" s="142">
        <f>'Ib - Návrh'!F36</f>
        <v>0</v>
      </c>
      <c r="BT54" s="143" t="s">
        <v>86</v>
      </c>
      <c r="BV54" s="143" t="s">
        <v>80</v>
      </c>
      <c r="BW54" s="143" t="s">
        <v>94</v>
      </c>
      <c r="BX54" s="143" t="s">
        <v>85</v>
      </c>
      <c r="CL54" s="143" t="s">
        <v>22</v>
      </c>
    </row>
    <row r="55" s="6" customFormat="1" ht="16.5" customHeight="1">
      <c r="A55" s="132" t="s">
        <v>87</v>
      </c>
      <c r="B55" s="133"/>
      <c r="C55" s="134"/>
      <c r="D55" s="134"/>
      <c r="E55" s="135" t="s">
        <v>95</v>
      </c>
      <c r="F55" s="135"/>
      <c r="G55" s="135"/>
      <c r="H55" s="135"/>
      <c r="I55" s="135"/>
      <c r="J55" s="134"/>
      <c r="K55" s="135" t="s">
        <v>96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'Ic - Zpevněné plochy před...'!J29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90</v>
      </c>
      <c r="AR55" s="138"/>
      <c r="AS55" s="139">
        <v>0</v>
      </c>
      <c r="AT55" s="140">
        <f>ROUND(SUM(AV55:AW55),2)</f>
        <v>0</v>
      </c>
      <c r="AU55" s="141">
        <f>'Ic - Zpevněné plochy před...'!P91</f>
        <v>0</v>
      </c>
      <c r="AV55" s="140">
        <f>'Ic - Zpevněné plochy před...'!J32</f>
        <v>0</v>
      </c>
      <c r="AW55" s="140">
        <f>'Ic - Zpevněné plochy před...'!J33</f>
        <v>0</v>
      </c>
      <c r="AX55" s="140">
        <f>'Ic - Zpevněné plochy před...'!J34</f>
        <v>0</v>
      </c>
      <c r="AY55" s="140">
        <f>'Ic - Zpevněné plochy před...'!J35</f>
        <v>0</v>
      </c>
      <c r="AZ55" s="140">
        <f>'Ic - Zpevněné plochy před...'!F32</f>
        <v>0</v>
      </c>
      <c r="BA55" s="140">
        <f>'Ic - Zpevněné plochy před...'!F33</f>
        <v>0</v>
      </c>
      <c r="BB55" s="140">
        <f>'Ic - Zpevněné plochy před...'!F34</f>
        <v>0</v>
      </c>
      <c r="BC55" s="140">
        <f>'Ic - Zpevněné plochy před...'!F35</f>
        <v>0</v>
      </c>
      <c r="BD55" s="142">
        <f>'Ic - Zpevněné plochy před...'!F36</f>
        <v>0</v>
      </c>
      <c r="BT55" s="143" t="s">
        <v>86</v>
      </c>
      <c r="BV55" s="143" t="s">
        <v>80</v>
      </c>
      <c r="BW55" s="143" t="s">
        <v>97</v>
      </c>
      <c r="BX55" s="143" t="s">
        <v>85</v>
      </c>
      <c r="CL55" s="143" t="s">
        <v>22</v>
      </c>
    </row>
    <row r="56" s="6" customFormat="1" ht="16.5" customHeight="1">
      <c r="A56" s="132" t="s">
        <v>87</v>
      </c>
      <c r="B56" s="133"/>
      <c r="C56" s="134"/>
      <c r="D56" s="134"/>
      <c r="E56" s="135" t="s">
        <v>98</v>
      </c>
      <c r="F56" s="135"/>
      <c r="G56" s="135"/>
      <c r="H56" s="135"/>
      <c r="I56" s="135"/>
      <c r="J56" s="134"/>
      <c r="K56" s="135" t="s">
        <v>99</v>
      </c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6">
        <f>'Id - Vedlejší a ostatní n...'!J29</f>
        <v>0</v>
      </c>
      <c r="AH56" s="134"/>
      <c r="AI56" s="134"/>
      <c r="AJ56" s="134"/>
      <c r="AK56" s="134"/>
      <c r="AL56" s="134"/>
      <c r="AM56" s="134"/>
      <c r="AN56" s="136">
        <f>SUM(AG56,AT56)</f>
        <v>0</v>
      </c>
      <c r="AO56" s="134"/>
      <c r="AP56" s="134"/>
      <c r="AQ56" s="137" t="s">
        <v>90</v>
      </c>
      <c r="AR56" s="138"/>
      <c r="AS56" s="144">
        <v>0</v>
      </c>
      <c r="AT56" s="145">
        <f>ROUND(SUM(AV56:AW56),2)</f>
        <v>0</v>
      </c>
      <c r="AU56" s="146">
        <f>'Id - Vedlejší a ostatní n...'!P87</f>
        <v>0</v>
      </c>
      <c r="AV56" s="145">
        <f>'Id - Vedlejší a ostatní n...'!J32</f>
        <v>0</v>
      </c>
      <c r="AW56" s="145">
        <f>'Id - Vedlejší a ostatní n...'!J33</f>
        <v>0</v>
      </c>
      <c r="AX56" s="145">
        <f>'Id - Vedlejší a ostatní n...'!J34</f>
        <v>0</v>
      </c>
      <c r="AY56" s="145">
        <f>'Id - Vedlejší a ostatní n...'!J35</f>
        <v>0</v>
      </c>
      <c r="AZ56" s="145">
        <f>'Id - Vedlejší a ostatní n...'!F32</f>
        <v>0</v>
      </c>
      <c r="BA56" s="145">
        <f>'Id - Vedlejší a ostatní n...'!F33</f>
        <v>0</v>
      </c>
      <c r="BB56" s="145">
        <f>'Id - Vedlejší a ostatní n...'!F34</f>
        <v>0</v>
      </c>
      <c r="BC56" s="145">
        <f>'Id - Vedlejší a ostatní n...'!F35</f>
        <v>0</v>
      </c>
      <c r="BD56" s="147">
        <f>'Id - Vedlejší a ostatní n...'!F36</f>
        <v>0</v>
      </c>
      <c r="BT56" s="143" t="s">
        <v>86</v>
      </c>
      <c r="BV56" s="143" t="s">
        <v>80</v>
      </c>
      <c r="BW56" s="143" t="s">
        <v>100</v>
      </c>
      <c r="BX56" s="143" t="s">
        <v>85</v>
      </c>
      <c r="CL56" s="143" t="s">
        <v>22</v>
      </c>
    </row>
    <row r="57" s="1" customFormat="1" ht="30" customHeight="1">
      <c r="B57" s="46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2"/>
    </row>
    <row r="58" s="1" customFormat="1" ht="6.96" customHeight="1">
      <c r="B58" s="67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72"/>
    </row>
  </sheetData>
  <sheetProtection sheet="1" formatColumns="0" formatRows="0" objects="1" scenarios="1" spinCount="100000" saltValue="MyyFFL6OEwbp8tmfT8+nwSzMmU5bZVjo/e/8tDzFe+CSfECsFUdUOU3gNU/c09JmDnR7Hkm1kTSZcsoyq7hA+A==" hashValue="iz7Tqd6B8xfMfshqF8BThKFz1NBo0626mA90La/kl+qc4/UvabuuiwGOuKMTMPNJH9G6pFbM65OkfnmzNTcA4Q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Ia - Příprava území'!C2" display="/"/>
    <hyperlink ref="A54" location="'Ib - Návrh'!C2" display="/"/>
    <hyperlink ref="A55" location="'Ic - Zpevněné plochy před...'!C2" display="/"/>
    <hyperlink ref="A56" location="'Id - Vedlejší a ostatní n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101</v>
      </c>
      <c r="G1" s="151" t="s">
        <v>102</v>
      </c>
      <c r="H1" s="151"/>
      <c r="I1" s="152"/>
      <c r="J1" s="151" t="s">
        <v>103</v>
      </c>
      <c r="K1" s="150" t="s">
        <v>104</v>
      </c>
      <c r="L1" s="151" t="s">
        <v>105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86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chodníků a infrastruktury silnice III/29827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107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108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109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110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34</v>
      </c>
      <c r="K13" s="51"/>
    </row>
    <row r="14" s="1" customFormat="1" ht="14.4" customHeight="1">
      <c r="B14" s="46"/>
      <c r="C14" s="47"/>
      <c r="D14" s="40" t="s">
        <v>26</v>
      </c>
      <c r="E14" s="47"/>
      <c r="F14" s="35" t="s">
        <v>27</v>
      </c>
      <c r="G14" s="47"/>
      <c r="H14" s="47"/>
      <c r="I14" s="158" t="s">
        <v>28</v>
      </c>
      <c r="J14" s="159" t="str">
        <f>'Rekapitulace stavby'!AN8</f>
        <v>30. 7. 2018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32</v>
      </c>
      <c r="E16" s="47"/>
      <c r="F16" s="47"/>
      <c r="G16" s="47"/>
      <c r="H16" s="47"/>
      <c r="I16" s="158" t="s">
        <v>33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36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37</v>
      </c>
      <c r="E19" s="47"/>
      <c r="F19" s="47"/>
      <c r="G19" s="47"/>
      <c r="H19" s="47"/>
      <c r="I19" s="158" t="s">
        <v>33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36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39</v>
      </c>
      <c r="E22" s="47"/>
      <c r="F22" s="47"/>
      <c r="G22" s="47"/>
      <c r="H22" s="47"/>
      <c r="I22" s="158" t="s">
        <v>33</v>
      </c>
      <c r="J22" s="35" t="s">
        <v>34</v>
      </c>
      <c r="K22" s="51"/>
    </row>
    <row r="23" s="1" customFormat="1" ht="18" customHeight="1">
      <c r="B23" s="46"/>
      <c r="C23" s="47"/>
      <c r="D23" s="47"/>
      <c r="E23" s="35" t="s">
        <v>40</v>
      </c>
      <c r="F23" s="47"/>
      <c r="G23" s="47"/>
      <c r="H23" s="47"/>
      <c r="I23" s="158" t="s">
        <v>36</v>
      </c>
      <c r="J23" s="35" t="s">
        <v>34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42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34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44</v>
      </c>
      <c r="E29" s="47"/>
      <c r="F29" s="47"/>
      <c r="G29" s="47"/>
      <c r="H29" s="47"/>
      <c r="I29" s="156"/>
      <c r="J29" s="167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46</v>
      </c>
      <c r="G31" s="47"/>
      <c r="H31" s="47"/>
      <c r="I31" s="168" t="s">
        <v>45</v>
      </c>
      <c r="J31" s="52" t="s">
        <v>47</v>
      </c>
      <c r="K31" s="51"/>
    </row>
    <row r="32" s="1" customFormat="1" ht="14.4" customHeight="1">
      <c r="B32" s="46"/>
      <c r="C32" s="47"/>
      <c r="D32" s="55" t="s">
        <v>48</v>
      </c>
      <c r="E32" s="55" t="s">
        <v>49</v>
      </c>
      <c r="F32" s="169">
        <f>ROUND(SUM(BE86:BE218), 2)</f>
        <v>0</v>
      </c>
      <c r="G32" s="47"/>
      <c r="H32" s="47"/>
      <c r="I32" s="170">
        <v>0.20999999999999999</v>
      </c>
      <c r="J32" s="169">
        <f>ROUND(ROUND((SUM(BE86:BE218)), 2)*I32, 2)</f>
        <v>0</v>
      </c>
      <c r="K32" s="51"/>
    </row>
    <row r="33" s="1" customFormat="1" ht="14.4" customHeight="1">
      <c r="B33" s="46"/>
      <c r="C33" s="47"/>
      <c r="D33" s="47"/>
      <c r="E33" s="55" t="s">
        <v>50</v>
      </c>
      <c r="F33" s="169">
        <f>ROUND(SUM(BF86:BF218), 2)</f>
        <v>0</v>
      </c>
      <c r="G33" s="47"/>
      <c r="H33" s="47"/>
      <c r="I33" s="170">
        <v>0.14999999999999999</v>
      </c>
      <c r="J33" s="169">
        <f>ROUND(ROUND((SUM(BF86:BF218)),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69">
        <f>ROUND(SUM(BG86:BG218),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52</v>
      </c>
      <c r="F35" s="169">
        <f>ROUND(SUM(BH86:BH218),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53</v>
      </c>
      <c r="F36" s="169">
        <f>ROUND(SUM(BI86:BI218),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54</v>
      </c>
      <c r="E38" s="98"/>
      <c r="F38" s="98"/>
      <c r="G38" s="173" t="s">
        <v>55</v>
      </c>
      <c r="H38" s="174" t="s">
        <v>56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111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chodníků a infrastruktury silnice III/29827</v>
      </c>
      <c r="F47" s="40"/>
      <c r="G47" s="40"/>
      <c r="H47" s="40"/>
      <c r="I47" s="156"/>
      <c r="J47" s="47"/>
      <c r="K47" s="51"/>
    </row>
    <row r="48">
      <c r="B48" s="28"/>
      <c r="C48" s="40" t="s">
        <v>107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108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109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Ia - Příprava území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26</v>
      </c>
      <c r="D53" s="47"/>
      <c r="E53" s="47"/>
      <c r="F53" s="35" t="str">
        <f>F14</f>
        <v>Malšova Lhota - HRADEC KRÁLOVÉ</v>
      </c>
      <c r="G53" s="47"/>
      <c r="H53" s="47"/>
      <c r="I53" s="158" t="s">
        <v>28</v>
      </c>
      <c r="J53" s="159" t="str">
        <f>IF(J14="","",J14)</f>
        <v>30. 7. 2018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32</v>
      </c>
      <c r="D55" s="47"/>
      <c r="E55" s="47"/>
      <c r="F55" s="35" t="str">
        <f>E17</f>
        <v xml:space="preserve"> </v>
      </c>
      <c r="G55" s="47"/>
      <c r="H55" s="47"/>
      <c r="I55" s="158" t="s">
        <v>39</v>
      </c>
      <c r="J55" s="44" t="str">
        <f>E23</f>
        <v>VIAPROJEKT s.r.o Hradec Králové</v>
      </c>
      <c r="K55" s="51"/>
    </row>
    <row r="56" s="1" customFormat="1" ht="14.4" customHeight="1">
      <c r="B56" s="46"/>
      <c r="C56" s="40" t="s">
        <v>37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112</v>
      </c>
      <c r="D58" s="171"/>
      <c r="E58" s="171"/>
      <c r="F58" s="171"/>
      <c r="G58" s="171"/>
      <c r="H58" s="171"/>
      <c r="I58" s="185"/>
      <c r="J58" s="186" t="s">
        <v>113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114</v>
      </c>
      <c r="D60" s="47"/>
      <c r="E60" s="47"/>
      <c r="F60" s="47"/>
      <c r="G60" s="47"/>
      <c r="H60" s="47"/>
      <c r="I60" s="156"/>
      <c r="J60" s="167">
        <f>J86</f>
        <v>0</v>
      </c>
      <c r="K60" s="51"/>
      <c r="AU60" s="24" t="s">
        <v>115</v>
      </c>
    </row>
    <row r="61" s="8" customFormat="1" ht="24.96" customHeight="1">
      <c r="B61" s="189"/>
      <c r="C61" s="190"/>
      <c r="D61" s="191" t="s">
        <v>116</v>
      </c>
      <c r="E61" s="192"/>
      <c r="F61" s="192"/>
      <c r="G61" s="192"/>
      <c r="H61" s="192"/>
      <c r="I61" s="193"/>
      <c r="J61" s="194">
        <f>J87</f>
        <v>0</v>
      </c>
      <c r="K61" s="195"/>
    </row>
    <row r="62" s="9" customFormat="1" ht="19.92" customHeight="1">
      <c r="B62" s="196"/>
      <c r="C62" s="197"/>
      <c r="D62" s="198" t="s">
        <v>117</v>
      </c>
      <c r="E62" s="199"/>
      <c r="F62" s="199"/>
      <c r="G62" s="199"/>
      <c r="H62" s="199"/>
      <c r="I62" s="200"/>
      <c r="J62" s="201">
        <f>J88</f>
        <v>0</v>
      </c>
      <c r="K62" s="202"/>
    </row>
    <row r="63" s="9" customFormat="1" ht="19.92" customHeight="1">
      <c r="B63" s="196"/>
      <c r="C63" s="197"/>
      <c r="D63" s="198" t="s">
        <v>118</v>
      </c>
      <c r="E63" s="199"/>
      <c r="F63" s="199"/>
      <c r="G63" s="199"/>
      <c r="H63" s="199"/>
      <c r="I63" s="200"/>
      <c r="J63" s="201">
        <f>J177</f>
        <v>0</v>
      </c>
      <c r="K63" s="202"/>
    </row>
    <row r="64" s="9" customFormat="1" ht="19.92" customHeight="1">
      <c r="B64" s="196"/>
      <c r="C64" s="197"/>
      <c r="D64" s="198" t="s">
        <v>119</v>
      </c>
      <c r="E64" s="199"/>
      <c r="F64" s="199"/>
      <c r="G64" s="199"/>
      <c r="H64" s="199"/>
      <c r="I64" s="200"/>
      <c r="J64" s="201">
        <f>J186</f>
        <v>0</v>
      </c>
      <c r="K64" s="202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120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6.5" customHeight="1">
      <c r="B74" s="46"/>
      <c r="C74" s="74"/>
      <c r="D74" s="74"/>
      <c r="E74" s="204" t="str">
        <f>E7</f>
        <v>Rekonstrukce chodníků a infrastruktury silnice III/29827</v>
      </c>
      <c r="F74" s="76"/>
      <c r="G74" s="76"/>
      <c r="H74" s="76"/>
      <c r="I74" s="203"/>
      <c r="J74" s="74"/>
      <c r="K74" s="74"/>
      <c r="L74" s="72"/>
    </row>
    <row r="75">
      <c r="B75" s="28"/>
      <c r="C75" s="76" t="s">
        <v>107</v>
      </c>
      <c r="D75" s="205"/>
      <c r="E75" s="205"/>
      <c r="F75" s="205"/>
      <c r="G75" s="205"/>
      <c r="H75" s="205"/>
      <c r="I75" s="148"/>
      <c r="J75" s="205"/>
      <c r="K75" s="205"/>
      <c r="L75" s="206"/>
    </row>
    <row r="76" s="1" customFormat="1" ht="16.5" customHeight="1">
      <c r="B76" s="46"/>
      <c r="C76" s="74"/>
      <c r="D76" s="74"/>
      <c r="E76" s="204" t="s">
        <v>108</v>
      </c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109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>Ia - Příprava území</v>
      </c>
      <c r="F78" s="74"/>
      <c r="G78" s="74"/>
      <c r="H78" s="74"/>
      <c r="I78" s="203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8" customHeight="1">
      <c r="B80" s="46"/>
      <c r="C80" s="76" t="s">
        <v>26</v>
      </c>
      <c r="D80" s="74"/>
      <c r="E80" s="74"/>
      <c r="F80" s="207" t="str">
        <f>F14</f>
        <v>Malšova Lhota - HRADEC KRÁLOVÉ</v>
      </c>
      <c r="G80" s="74"/>
      <c r="H80" s="74"/>
      <c r="I80" s="208" t="s">
        <v>28</v>
      </c>
      <c r="J80" s="85" t="str">
        <f>IF(J14="","",J14)</f>
        <v>30. 7. 2018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>
      <c r="B82" s="46"/>
      <c r="C82" s="76" t="s">
        <v>32</v>
      </c>
      <c r="D82" s="74"/>
      <c r="E82" s="74"/>
      <c r="F82" s="207" t="str">
        <f>E17</f>
        <v xml:space="preserve"> </v>
      </c>
      <c r="G82" s="74"/>
      <c r="H82" s="74"/>
      <c r="I82" s="208" t="s">
        <v>39</v>
      </c>
      <c r="J82" s="207" t="str">
        <f>E23</f>
        <v>VIAPROJEKT s.r.o Hradec Králové</v>
      </c>
      <c r="K82" s="74"/>
      <c r="L82" s="72"/>
    </row>
    <row r="83" s="1" customFormat="1" ht="14.4" customHeight="1">
      <c r="B83" s="46"/>
      <c r="C83" s="76" t="s">
        <v>37</v>
      </c>
      <c r="D83" s="74"/>
      <c r="E83" s="74"/>
      <c r="F83" s="207" t="str">
        <f>IF(E20="","",E20)</f>
        <v/>
      </c>
      <c r="G83" s="74"/>
      <c r="H83" s="74"/>
      <c r="I83" s="203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0" customFormat="1" ht="29.28" customHeight="1">
      <c r="B85" s="209"/>
      <c r="C85" s="210" t="s">
        <v>121</v>
      </c>
      <c r="D85" s="211" t="s">
        <v>63</v>
      </c>
      <c r="E85" s="211" t="s">
        <v>59</v>
      </c>
      <c r="F85" s="211" t="s">
        <v>122</v>
      </c>
      <c r="G85" s="211" t="s">
        <v>123</v>
      </c>
      <c r="H85" s="211" t="s">
        <v>124</v>
      </c>
      <c r="I85" s="212" t="s">
        <v>125</v>
      </c>
      <c r="J85" s="211" t="s">
        <v>113</v>
      </c>
      <c r="K85" s="213" t="s">
        <v>126</v>
      </c>
      <c r="L85" s="214"/>
      <c r="M85" s="102" t="s">
        <v>127</v>
      </c>
      <c r="N85" s="103" t="s">
        <v>48</v>
      </c>
      <c r="O85" s="103" t="s">
        <v>128</v>
      </c>
      <c r="P85" s="103" t="s">
        <v>129</v>
      </c>
      <c r="Q85" s="103" t="s">
        <v>130</v>
      </c>
      <c r="R85" s="103" t="s">
        <v>131</v>
      </c>
      <c r="S85" s="103" t="s">
        <v>132</v>
      </c>
      <c r="T85" s="104" t="s">
        <v>133</v>
      </c>
    </row>
    <row r="86" s="1" customFormat="1" ht="29.28" customHeight="1">
      <c r="B86" s="46"/>
      <c r="C86" s="108" t="s">
        <v>114</v>
      </c>
      <c r="D86" s="74"/>
      <c r="E86" s="74"/>
      <c r="F86" s="74"/>
      <c r="G86" s="74"/>
      <c r="H86" s="74"/>
      <c r="I86" s="203"/>
      <c r="J86" s="215">
        <f>BK86</f>
        <v>0</v>
      </c>
      <c r="K86" s="74"/>
      <c r="L86" s="72"/>
      <c r="M86" s="105"/>
      <c r="N86" s="106"/>
      <c r="O86" s="106"/>
      <c r="P86" s="216">
        <f>P87</f>
        <v>0</v>
      </c>
      <c r="Q86" s="106"/>
      <c r="R86" s="216">
        <f>R87</f>
        <v>0</v>
      </c>
      <c r="S86" s="106"/>
      <c r="T86" s="217">
        <f>T87</f>
        <v>699.73300000000017</v>
      </c>
      <c r="AT86" s="24" t="s">
        <v>77</v>
      </c>
      <c r="AU86" s="24" t="s">
        <v>115</v>
      </c>
      <c r="BK86" s="218">
        <f>BK87</f>
        <v>0</v>
      </c>
    </row>
    <row r="87" s="11" customFormat="1" ht="37.44" customHeight="1">
      <c r="B87" s="219"/>
      <c r="C87" s="220"/>
      <c r="D87" s="221" t="s">
        <v>77</v>
      </c>
      <c r="E87" s="222" t="s">
        <v>134</v>
      </c>
      <c r="F87" s="222" t="s">
        <v>135</v>
      </c>
      <c r="G87" s="220"/>
      <c r="H87" s="220"/>
      <c r="I87" s="223"/>
      <c r="J87" s="224">
        <f>BK87</f>
        <v>0</v>
      </c>
      <c r="K87" s="220"/>
      <c r="L87" s="225"/>
      <c r="M87" s="226"/>
      <c r="N87" s="227"/>
      <c r="O87" s="227"/>
      <c r="P87" s="228">
        <f>P88+P177+P186</f>
        <v>0</v>
      </c>
      <c r="Q87" s="227"/>
      <c r="R87" s="228">
        <f>R88+R177+R186</f>
        <v>0</v>
      </c>
      <c r="S87" s="227"/>
      <c r="T87" s="229">
        <f>T88+T177+T186</f>
        <v>699.73300000000017</v>
      </c>
      <c r="AR87" s="230" t="s">
        <v>25</v>
      </c>
      <c r="AT87" s="231" t="s">
        <v>77</v>
      </c>
      <c r="AU87" s="231" t="s">
        <v>78</v>
      </c>
      <c r="AY87" s="230" t="s">
        <v>136</v>
      </c>
      <c r="BK87" s="232">
        <f>BK88+BK177+BK186</f>
        <v>0</v>
      </c>
    </row>
    <row r="88" s="11" customFormat="1" ht="19.92" customHeight="1">
      <c r="B88" s="219"/>
      <c r="C88" s="220"/>
      <c r="D88" s="221" t="s">
        <v>77</v>
      </c>
      <c r="E88" s="233" t="s">
        <v>25</v>
      </c>
      <c r="F88" s="233" t="s">
        <v>137</v>
      </c>
      <c r="G88" s="220"/>
      <c r="H88" s="220"/>
      <c r="I88" s="223"/>
      <c r="J88" s="234">
        <f>BK88</f>
        <v>0</v>
      </c>
      <c r="K88" s="220"/>
      <c r="L88" s="225"/>
      <c r="M88" s="226"/>
      <c r="N88" s="227"/>
      <c r="O88" s="227"/>
      <c r="P88" s="228">
        <f>SUM(P89:P176)</f>
        <v>0</v>
      </c>
      <c r="Q88" s="227"/>
      <c r="R88" s="228">
        <f>SUM(R89:R176)</f>
        <v>0</v>
      </c>
      <c r="S88" s="227"/>
      <c r="T88" s="229">
        <f>SUM(T89:T176)</f>
        <v>699.73300000000017</v>
      </c>
      <c r="AR88" s="230" t="s">
        <v>25</v>
      </c>
      <c r="AT88" s="231" t="s">
        <v>77</v>
      </c>
      <c r="AU88" s="231" t="s">
        <v>25</v>
      </c>
      <c r="AY88" s="230" t="s">
        <v>136</v>
      </c>
      <c r="BK88" s="232">
        <f>SUM(BK89:BK176)</f>
        <v>0</v>
      </c>
    </row>
    <row r="89" s="1" customFormat="1" ht="51" customHeight="1">
      <c r="B89" s="46"/>
      <c r="C89" s="235" t="s">
        <v>25</v>
      </c>
      <c r="D89" s="235" t="s">
        <v>138</v>
      </c>
      <c r="E89" s="236" t="s">
        <v>139</v>
      </c>
      <c r="F89" s="237" t="s">
        <v>140</v>
      </c>
      <c r="G89" s="238" t="s">
        <v>141</v>
      </c>
      <c r="H89" s="239">
        <v>726</v>
      </c>
      <c r="I89" s="240"/>
      <c r="J89" s="241">
        <f>ROUND(I89*H89,2)</f>
        <v>0</v>
      </c>
      <c r="K89" s="237" t="s">
        <v>142</v>
      </c>
      <c r="L89" s="72"/>
      <c r="M89" s="242" t="s">
        <v>34</v>
      </c>
      <c r="N89" s="243" t="s">
        <v>49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0.255</v>
      </c>
      <c r="T89" s="245">
        <f>S89*H89</f>
        <v>185.13</v>
      </c>
      <c r="AR89" s="24" t="s">
        <v>143</v>
      </c>
      <c r="AT89" s="24" t="s">
        <v>138</v>
      </c>
      <c r="AU89" s="24" t="s">
        <v>86</v>
      </c>
      <c r="AY89" s="24" t="s">
        <v>136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25</v>
      </c>
      <c r="BK89" s="246">
        <f>ROUND(I89*H89,2)</f>
        <v>0</v>
      </c>
      <c r="BL89" s="24" t="s">
        <v>143</v>
      </c>
      <c r="BM89" s="24" t="s">
        <v>144</v>
      </c>
    </row>
    <row r="90" s="12" customFormat="1">
      <c r="B90" s="247"/>
      <c r="C90" s="248"/>
      <c r="D90" s="249" t="s">
        <v>145</v>
      </c>
      <c r="E90" s="250" t="s">
        <v>34</v>
      </c>
      <c r="F90" s="251" t="s">
        <v>146</v>
      </c>
      <c r="G90" s="248"/>
      <c r="H90" s="250" t="s">
        <v>34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AT90" s="257" t="s">
        <v>145</v>
      </c>
      <c r="AU90" s="257" t="s">
        <v>86</v>
      </c>
      <c r="AV90" s="12" t="s">
        <v>25</v>
      </c>
      <c r="AW90" s="12" t="s">
        <v>41</v>
      </c>
      <c r="AX90" s="12" t="s">
        <v>78</v>
      </c>
      <c r="AY90" s="257" t="s">
        <v>136</v>
      </c>
    </row>
    <row r="91" s="13" customFormat="1">
      <c r="B91" s="258"/>
      <c r="C91" s="259"/>
      <c r="D91" s="249" t="s">
        <v>145</v>
      </c>
      <c r="E91" s="260" t="s">
        <v>34</v>
      </c>
      <c r="F91" s="261" t="s">
        <v>147</v>
      </c>
      <c r="G91" s="259"/>
      <c r="H91" s="262">
        <v>726</v>
      </c>
      <c r="I91" s="263"/>
      <c r="J91" s="259"/>
      <c r="K91" s="259"/>
      <c r="L91" s="264"/>
      <c r="M91" s="265"/>
      <c r="N91" s="266"/>
      <c r="O91" s="266"/>
      <c r="P91" s="266"/>
      <c r="Q91" s="266"/>
      <c r="R91" s="266"/>
      <c r="S91" s="266"/>
      <c r="T91" s="267"/>
      <c r="AT91" s="268" t="s">
        <v>145</v>
      </c>
      <c r="AU91" s="268" t="s">
        <v>86</v>
      </c>
      <c r="AV91" s="13" t="s">
        <v>86</v>
      </c>
      <c r="AW91" s="13" t="s">
        <v>41</v>
      </c>
      <c r="AX91" s="13" t="s">
        <v>78</v>
      </c>
      <c r="AY91" s="268" t="s">
        <v>136</v>
      </c>
    </row>
    <row r="92" s="14" customFormat="1">
      <c r="B92" s="269"/>
      <c r="C92" s="270"/>
      <c r="D92" s="249" t="s">
        <v>145</v>
      </c>
      <c r="E92" s="271" t="s">
        <v>34</v>
      </c>
      <c r="F92" s="272" t="s">
        <v>148</v>
      </c>
      <c r="G92" s="270"/>
      <c r="H92" s="273">
        <v>726</v>
      </c>
      <c r="I92" s="274"/>
      <c r="J92" s="270"/>
      <c r="K92" s="270"/>
      <c r="L92" s="275"/>
      <c r="M92" s="276"/>
      <c r="N92" s="277"/>
      <c r="O92" s="277"/>
      <c r="P92" s="277"/>
      <c r="Q92" s="277"/>
      <c r="R92" s="277"/>
      <c r="S92" s="277"/>
      <c r="T92" s="278"/>
      <c r="AT92" s="279" t="s">
        <v>145</v>
      </c>
      <c r="AU92" s="279" t="s">
        <v>86</v>
      </c>
      <c r="AV92" s="14" t="s">
        <v>143</v>
      </c>
      <c r="AW92" s="14" t="s">
        <v>41</v>
      </c>
      <c r="AX92" s="14" t="s">
        <v>25</v>
      </c>
      <c r="AY92" s="279" t="s">
        <v>136</v>
      </c>
    </row>
    <row r="93" s="1" customFormat="1" ht="51" customHeight="1">
      <c r="B93" s="46"/>
      <c r="C93" s="235" t="s">
        <v>86</v>
      </c>
      <c r="D93" s="235" t="s">
        <v>138</v>
      </c>
      <c r="E93" s="236" t="s">
        <v>149</v>
      </c>
      <c r="F93" s="237" t="s">
        <v>150</v>
      </c>
      <c r="G93" s="238" t="s">
        <v>141</v>
      </c>
      <c r="H93" s="239">
        <v>133</v>
      </c>
      <c r="I93" s="240"/>
      <c r="J93" s="241">
        <f>ROUND(I93*H93,2)</f>
        <v>0</v>
      </c>
      <c r="K93" s="237" t="s">
        <v>142</v>
      </c>
      <c r="L93" s="72"/>
      <c r="M93" s="242" t="s">
        <v>34</v>
      </c>
      <c r="N93" s="243" t="s">
        <v>49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0.26000000000000001</v>
      </c>
      <c r="T93" s="245">
        <f>S93*H93</f>
        <v>34.579999999999998</v>
      </c>
      <c r="AR93" s="24" t="s">
        <v>143</v>
      </c>
      <c r="AT93" s="24" t="s">
        <v>138</v>
      </c>
      <c r="AU93" s="24" t="s">
        <v>86</v>
      </c>
      <c r="AY93" s="24" t="s">
        <v>136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25</v>
      </c>
      <c r="BK93" s="246">
        <f>ROUND(I93*H93,2)</f>
        <v>0</v>
      </c>
      <c r="BL93" s="24" t="s">
        <v>143</v>
      </c>
      <c r="BM93" s="24" t="s">
        <v>151</v>
      </c>
    </row>
    <row r="94" s="12" customFormat="1">
      <c r="B94" s="247"/>
      <c r="C94" s="248"/>
      <c r="D94" s="249" t="s">
        <v>145</v>
      </c>
      <c r="E94" s="250" t="s">
        <v>34</v>
      </c>
      <c r="F94" s="251" t="s">
        <v>152</v>
      </c>
      <c r="G94" s="248"/>
      <c r="H94" s="250" t="s">
        <v>34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AT94" s="257" t="s">
        <v>145</v>
      </c>
      <c r="AU94" s="257" t="s">
        <v>86</v>
      </c>
      <c r="AV94" s="12" t="s">
        <v>25</v>
      </c>
      <c r="AW94" s="12" t="s">
        <v>41</v>
      </c>
      <c r="AX94" s="12" t="s">
        <v>78</v>
      </c>
      <c r="AY94" s="257" t="s">
        <v>136</v>
      </c>
    </row>
    <row r="95" s="13" customFormat="1">
      <c r="B95" s="258"/>
      <c r="C95" s="259"/>
      <c r="D95" s="249" t="s">
        <v>145</v>
      </c>
      <c r="E95" s="260" t="s">
        <v>34</v>
      </c>
      <c r="F95" s="261" t="s">
        <v>153</v>
      </c>
      <c r="G95" s="259"/>
      <c r="H95" s="262">
        <v>133</v>
      </c>
      <c r="I95" s="263"/>
      <c r="J95" s="259"/>
      <c r="K95" s="259"/>
      <c r="L95" s="264"/>
      <c r="M95" s="265"/>
      <c r="N95" s="266"/>
      <c r="O95" s="266"/>
      <c r="P95" s="266"/>
      <c r="Q95" s="266"/>
      <c r="R95" s="266"/>
      <c r="S95" s="266"/>
      <c r="T95" s="267"/>
      <c r="AT95" s="268" t="s">
        <v>145</v>
      </c>
      <c r="AU95" s="268" t="s">
        <v>86</v>
      </c>
      <c r="AV95" s="13" t="s">
        <v>86</v>
      </c>
      <c r="AW95" s="13" t="s">
        <v>41</v>
      </c>
      <c r="AX95" s="13" t="s">
        <v>78</v>
      </c>
      <c r="AY95" s="268" t="s">
        <v>136</v>
      </c>
    </row>
    <row r="96" s="14" customFormat="1">
      <c r="B96" s="269"/>
      <c r="C96" s="270"/>
      <c r="D96" s="249" t="s">
        <v>145</v>
      </c>
      <c r="E96" s="271" t="s">
        <v>34</v>
      </c>
      <c r="F96" s="272" t="s">
        <v>148</v>
      </c>
      <c r="G96" s="270"/>
      <c r="H96" s="273">
        <v>133</v>
      </c>
      <c r="I96" s="274"/>
      <c r="J96" s="270"/>
      <c r="K96" s="270"/>
      <c r="L96" s="275"/>
      <c r="M96" s="276"/>
      <c r="N96" s="277"/>
      <c r="O96" s="277"/>
      <c r="P96" s="277"/>
      <c r="Q96" s="277"/>
      <c r="R96" s="277"/>
      <c r="S96" s="277"/>
      <c r="T96" s="278"/>
      <c r="AT96" s="279" t="s">
        <v>145</v>
      </c>
      <c r="AU96" s="279" t="s">
        <v>86</v>
      </c>
      <c r="AV96" s="14" t="s">
        <v>143</v>
      </c>
      <c r="AW96" s="14" t="s">
        <v>41</v>
      </c>
      <c r="AX96" s="14" t="s">
        <v>25</v>
      </c>
      <c r="AY96" s="279" t="s">
        <v>136</v>
      </c>
    </row>
    <row r="97" s="1" customFormat="1" ht="51" customHeight="1">
      <c r="B97" s="46"/>
      <c r="C97" s="235" t="s">
        <v>154</v>
      </c>
      <c r="D97" s="235" t="s">
        <v>138</v>
      </c>
      <c r="E97" s="236" t="s">
        <v>149</v>
      </c>
      <c r="F97" s="237" t="s">
        <v>150</v>
      </c>
      <c r="G97" s="238" t="s">
        <v>141</v>
      </c>
      <c r="H97" s="239">
        <v>88</v>
      </c>
      <c r="I97" s="240"/>
      <c r="J97" s="241">
        <f>ROUND(I97*H97,2)</f>
        <v>0</v>
      </c>
      <c r="K97" s="237" t="s">
        <v>142</v>
      </c>
      <c r="L97" s="72"/>
      <c r="M97" s="242" t="s">
        <v>34</v>
      </c>
      <c r="N97" s="243" t="s">
        <v>49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0.26000000000000001</v>
      </c>
      <c r="T97" s="245">
        <f>S97*H97</f>
        <v>22.880000000000003</v>
      </c>
      <c r="AR97" s="24" t="s">
        <v>143</v>
      </c>
      <c r="AT97" s="24" t="s">
        <v>138</v>
      </c>
      <c r="AU97" s="24" t="s">
        <v>86</v>
      </c>
      <c r="AY97" s="24" t="s">
        <v>136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25</v>
      </c>
      <c r="BK97" s="246">
        <f>ROUND(I97*H97,2)</f>
        <v>0</v>
      </c>
      <c r="BL97" s="24" t="s">
        <v>143</v>
      </c>
      <c r="BM97" s="24" t="s">
        <v>155</v>
      </c>
    </row>
    <row r="98" s="12" customFormat="1">
      <c r="B98" s="247"/>
      <c r="C98" s="248"/>
      <c r="D98" s="249" t="s">
        <v>145</v>
      </c>
      <c r="E98" s="250" t="s">
        <v>34</v>
      </c>
      <c r="F98" s="251" t="s">
        <v>156</v>
      </c>
      <c r="G98" s="248"/>
      <c r="H98" s="250" t="s">
        <v>34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AT98" s="257" t="s">
        <v>145</v>
      </c>
      <c r="AU98" s="257" t="s">
        <v>86</v>
      </c>
      <c r="AV98" s="12" t="s">
        <v>25</v>
      </c>
      <c r="AW98" s="12" t="s">
        <v>41</v>
      </c>
      <c r="AX98" s="12" t="s">
        <v>78</v>
      </c>
      <c r="AY98" s="257" t="s">
        <v>136</v>
      </c>
    </row>
    <row r="99" s="13" customFormat="1">
      <c r="B99" s="258"/>
      <c r="C99" s="259"/>
      <c r="D99" s="249" t="s">
        <v>145</v>
      </c>
      <c r="E99" s="260" t="s">
        <v>34</v>
      </c>
      <c r="F99" s="261" t="s">
        <v>157</v>
      </c>
      <c r="G99" s="259"/>
      <c r="H99" s="262">
        <v>88</v>
      </c>
      <c r="I99" s="263"/>
      <c r="J99" s="259"/>
      <c r="K99" s="259"/>
      <c r="L99" s="264"/>
      <c r="M99" s="265"/>
      <c r="N99" s="266"/>
      <c r="O99" s="266"/>
      <c r="P99" s="266"/>
      <c r="Q99" s="266"/>
      <c r="R99" s="266"/>
      <c r="S99" s="266"/>
      <c r="T99" s="267"/>
      <c r="AT99" s="268" t="s">
        <v>145</v>
      </c>
      <c r="AU99" s="268" t="s">
        <v>86</v>
      </c>
      <c r="AV99" s="13" t="s">
        <v>86</v>
      </c>
      <c r="AW99" s="13" t="s">
        <v>41</v>
      </c>
      <c r="AX99" s="13" t="s">
        <v>78</v>
      </c>
      <c r="AY99" s="268" t="s">
        <v>136</v>
      </c>
    </row>
    <row r="100" s="14" customFormat="1">
      <c r="B100" s="269"/>
      <c r="C100" s="270"/>
      <c r="D100" s="249" t="s">
        <v>145</v>
      </c>
      <c r="E100" s="271" t="s">
        <v>34</v>
      </c>
      <c r="F100" s="272" t="s">
        <v>148</v>
      </c>
      <c r="G100" s="270"/>
      <c r="H100" s="273">
        <v>88</v>
      </c>
      <c r="I100" s="274"/>
      <c r="J100" s="270"/>
      <c r="K100" s="270"/>
      <c r="L100" s="275"/>
      <c r="M100" s="276"/>
      <c r="N100" s="277"/>
      <c r="O100" s="277"/>
      <c r="P100" s="277"/>
      <c r="Q100" s="277"/>
      <c r="R100" s="277"/>
      <c r="S100" s="277"/>
      <c r="T100" s="278"/>
      <c r="AT100" s="279" t="s">
        <v>145</v>
      </c>
      <c r="AU100" s="279" t="s">
        <v>86</v>
      </c>
      <c r="AV100" s="14" t="s">
        <v>143</v>
      </c>
      <c r="AW100" s="14" t="s">
        <v>41</v>
      </c>
      <c r="AX100" s="14" t="s">
        <v>25</v>
      </c>
      <c r="AY100" s="279" t="s">
        <v>136</v>
      </c>
    </row>
    <row r="101" s="1" customFormat="1" ht="51" customHeight="1">
      <c r="B101" s="46"/>
      <c r="C101" s="235" t="s">
        <v>143</v>
      </c>
      <c r="D101" s="235" t="s">
        <v>138</v>
      </c>
      <c r="E101" s="236" t="s">
        <v>149</v>
      </c>
      <c r="F101" s="237" t="s">
        <v>150</v>
      </c>
      <c r="G101" s="238" t="s">
        <v>141</v>
      </c>
      <c r="H101" s="239">
        <v>59</v>
      </c>
      <c r="I101" s="240"/>
      <c r="J101" s="241">
        <f>ROUND(I101*H101,2)</f>
        <v>0</v>
      </c>
      <c r="K101" s="237" t="s">
        <v>142</v>
      </c>
      <c r="L101" s="72"/>
      <c r="M101" s="242" t="s">
        <v>34</v>
      </c>
      <c r="N101" s="243" t="s">
        <v>49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0.26000000000000001</v>
      </c>
      <c r="T101" s="245">
        <f>S101*H101</f>
        <v>15.34</v>
      </c>
      <c r="AR101" s="24" t="s">
        <v>143</v>
      </c>
      <c r="AT101" s="24" t="s">
        <v>138</v>
      </c>
      <c r="AU101" s="24" t="s">
        <v>86</v>
      </c>
      <c r="AY101" s="24" t="s">
        <v>136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25</v>
      </c>
      <c r="BK101" s="246">
        <f>ROUND(I101*H101,2)</f>
        <v>0</v>
      </c>
      <c r="BL101" s="24" t="s">
        <v>143</v>
      </c>
      <c r="BM101" s="24" t="s">
        <v>158</v>
      </c>
    </row>
    <row r="102" s="12" customFormat="1">
      <c r="B102" s="247"/>
      <c r="C102" s="248"/>
      <c r="D102" s="249" t="s">
        <v>145</v>
      </c>
      <c r="E102" s="250" t="s">
        <v>34</v>
      </c>
      <c r="F102" s="251" t="s">
        <v>159</v>
      </c>
      <c r="G102" s="248"/>
      <c r="H102" s="250" t="s">
        <v>34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AT102" s="257" t="s">
        <v>145</v>
      </c>
      <c r="AU102" s="257" t="s">
        <v>86</v>
      </c>
      <c r="AV102" s="12" t="s">
        <v>25</v>
      </c>
      <c r="AW102" s="12" t="s">
        <v>41</v>
      </c>
      <c r="AX102" s="12" t="s">
        <v>78</v>
      </c>
      <c r="AY102" s="257" t="s">
        <v>136</v>
      </c>
    </row>
    <row r="103" s="13" customFormat="1">
      <c r="B103" s="258"/>
      <c r="C103" s="259"/>
      <c r="D103" s="249" t="s">
        <v>145</v>
      </c>
      <c r="E103" s="260" t="s">
        <v>34</v>
      </c>
      <c r="F103" s="261" t="s">
        <v>160</v>
      </c>
      <c r="G103" s="259"/>
      <c r="H103" s="262">
        <v>59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AT103" s="268" t="s">
        <v>145</v>
      </c>
      <c r="AU103" s="268" t="s">
        <v>86</v>
      </c>
      <c r="AV103" s="13" t="s">
        <v>86</v>
      </c>
      <c r="AW103" s="13" t="s">
        <v>41</v>
      </c>
      <c r="AX103" s="13" t="s">
        <v>78</v>
      </c>
      <c r="AY103" s="268" t="s">
        <v>136</v>
      </c>
    </row>
    <row r="104" s="14" customFormat="1">
      <c r="B104" s="269"/>
      <c r="C104" s="270"/>
      <c r="D104" s="249" t="s">
        <v>145</v>
      </c>
      <c r="E104" s="271" t="s">
        <v>34</v>
      </c>
      <c r="F104" s="272" t="s">
        <v>148</v>
      </c>
      <c r="G104" s="270"/>
      <c r="H104" s="273">
        <v>59</v>
      </c>
      <c r="I104" s="274"/>
      <c r="J104" s="270"/>
      <c r="K104" s="270"/>
      <c r="L104" s="275"/>
      <c r="M104" s="276"/>
      <c r="N104" s="277"/>
      <c r="O104" s="277"/>
      <c r="P104" s="277"/>
      <c r="Q104" s="277"/>
      <c r="R104" s="277"/>
      <c r="S104" s="277"/>
      <c r="T104" s="278"/>
      <c r="AT104" s="279" t="s">
        <v>145</v>
      </c>
      <c r="AU104" s="279" t="s">
        <v>86</v>
      </c>
      <c r="AV104" s="14" t="s">
        <v>143</v>
      </c>
      <c r="AW104" s="14" t="s">
        <v>41</v>
      </c>
      <c r="AX104" s="14" t="s">
        <v>25</v>
      </c>
      <c r="AY104" s="279" t="s">
        <v>136</v>
      </c>
    </row>
    <row r="105" s="1" customFormat="1" ht="51" customHeight="1">
      <c r="B105" s="46"/>
      <c r="C105" s="235" t="s">
        <v>161</v>
      </c>
      <c r="D105" s="235" t="s">
        <v>138</v>
      </c>
      <c r="E105" s="236" t="s">
        <v>162</v>
      </c>
      <c r="F105" s="237" t="s">
        <v>163</v>
      </c>
      <c r="G105" s="238" t="s">
        <v>141</v>
      </c>
      <c r="H105" s="239">
        <v>30</v>
      </c>
      <c r="I105" s="240"/>
      <c r="J105" s="241">
        <f>ROUND(I105*H105,2)</f>
        <v>0</v>
      </c>
      <c r="K105" s="237" t="s">
        <v>142</v>
      </c>
      <c r="L105" s="72"/>
      <c r="M105" s="242" t="s">
        <v>34</v>
      </c>
      <c r="N105" s="243" t="s">
        <v>49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0.32000000000000001</v>
      </c>
      <c r="T105" s="245">
        <f>S105*H105</f>
        <v>9.5999999999999996</v>
      </c>
      <c r="AR105" s="24" t="s">
        <v>143</v>
      </c>
      <c r="AT105" s="24" t="s">
        <v>138</v>
      </c>
      <c r="AU105" s="24" t="s">
        <v>86</v>
      </c>
      <c r="AY105" s="24" t="s">
        <v>136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25</v>
      </c>
      <c r="BK105" s="246">
        <f>ROUND(I105*H105,2)</f>
        <v>0</v>
      </c>
      <c r="BL105" s="24" t="s">
        <v>143</v>
      </c>
      <c r="BM105" s="24" t="s">
        <v>164</v>
      </c>
    </row>
    <row r="106" s="12" customFormat="1">
      <c r="B106" s="247"/>
      <c r="C106" s="248"/>
      <c r="D106" s="249" t="s">
        <v>145</v>
      </c>
      <c r="E106" s="250" t="s">
        <v>34</v>
      </c>
      <c r="F106" s="251" t="s">
        <v>165</v>
      </c>
      <c r="G106" s="248"/>
      <c r="H106" s="250" t="s">
        <v>34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AT106" s="257" t="s">
        <v>145</v>
      </c>
      <c r="AU106" s="257" t="s">
        <v>86</v>
      </c>
      <c r="AV106" s="12" t="s">
        <v>25</v>
      </c>
      <c r="AW106" s="12" t="s">
        <v>41</v>
      </c>
      <c r="AX106" s="12" t="s">
        <v>78</v>
      </c>
      <c r="AY106" s="257" t="s">
        <v>136</v>
      </c>
    </row>
    <row r="107" s="13" customFormat="1">
      <c r="B107" s="258"/>
      <c r="C107" s="259"/>
      <c r="D107" s="249" t="s">
        <v>145</v>
      </c>
      <c r="E107" s="260" t="s">
        <v>34</v>
      </c>
      <c r="F107" s="261" t="s">
        <v>166</v>
      </c>
      <c r="G107" s="259"/>
      <c r="H107" s="262">
        <v>30</v>
      </c>
      <c r="I107" s="263"/>
      <c r="J107" s="259"/>
      <c r="K107" s="259"/>
      <c r="L107" s="264"/>
      <c r="M107" s="265"/>
      <c r="N107" s="266"/>
      <c r="O107" s="266"/>
      <c r="P107" s="266"/>
      <c r="Q107" s="266"/>
      <c r="R107" s="266"/>
      <c r="S107" s="266"/>
      <c r="T107" s="267"/>
      <c r="AT107" s="268" t="s">
        <v>145</v>
      </c>
      <c r="AU107" s="268" t="s">
        <v>86</v>
      </c>
      <c r="AV107" s="13" t="s">
        <v>86</v>
      </c>
      <c r="AW107" s="13" t="s">
        <v>41</v>
      </c>
      <c r="AX107" s="13" t="s">
        <v>78</v>
      </c>
      <c r="AY107" s="268" t="s">
        <v>136</v>
      </c>
    </row>
    <row r="108" s="14" customFormat="1">
      <c r="B108" s="269"/>
      <c r="C108" s="270"/>
      <c r="D108" s="249" t="s">
        <v>145</v>
      </c>
      <c r="E108" s="271" t="s">
        <v>34</v>
      </c>
      <c r="F108" s="272" t="s">
        <v>148</v>
      </c>
      <c r="G108" s="270"/>
      <c r="H108" s="273">
        <v>30</v>
      </c>
      <c r="I108" s="274"/>
      <c r="J108" s="270"/>
      <c r="K108" s="270"/>
      <c r="L108" s="275"/>
      <c r="M108" s="276"/>
      <c r="N108" s="277"/>
      <c r="O108" s="277"/>
      <c r="P108" s="277"/>
      <c r="Q108" s="277"/>
      <c r="R108" s="277"/>
      <c r="S108" s="277"/>
      <c r="T108" s="278"/>
      <c r="AT108" s="279" t="s">
        <v>145</v>
      </c>
      <c r="AU108" s="279" t="s">
        <v>86</v>
      </c>
      <c r="AV108" s="14" t="s">
        <v>143</v>
      </c>
      <c r="AW108" s="14" t="s">
        <v>41</v>
      </c>
      <c r="AX108" s="14" t="s">
        <v>25</v>
      </c>
      <c r="AY108" s="279" t="s">
        <v>136</v>
      </c>
    </row>
    <row r="109" s="1" customFormat="1" ht="51" customHeight="1">
      <c r="B109" s="46"/>
      <c r="C109" s="235" t="s">
        <v>167</v>
      </c>
      <c r="D109" s="235" t="s">
        <v>138</v>
      </c>
      <c r="E109" s="236" t="s">
        <v>168</v>
      </c>
      <c r="F109" s="237" t="s">
        <v>169</v>
      </c>
      <c r="G109" s="238" t="s">
        <v>141</v>
      </c>
      <c r="H109" s="239">
        <v>11</v>
      </c>
      <c r="I109" s="240"/>
      <c r="J109" s="241">
        <f>ROUND(I109*H109,2)</f>
        <v>0</v>
      </c>
      <c r="K109" s="237" t="s">
        <v>142</v>
      </c>
      <c r="L109" s="72"/>
      <c r="M109" s="242" t="s">
        <v>34</v>
      </c>
      <c r="N109" s="243" t="s">
        <v>49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0.40799999999999997</v>
      </c>
      <c r="T109" s="245">
        <f>S109*H109</f>
        <v>4.4879999999999995</v>
      </c>
      <c r="AR109" s="24" t="s">
        <v>143</v>
      </c>
      <c r="AT109" s="24" t="s">
        <v>138</v>
      </c>
      <c r="AU109" s="24" t="s">
        <v>86</v>
      </c>
      <c r="AY109" s="24" t="s">
        <v>136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25</v>
      </c>
      <c r="BK109" s="246">
        <f>ROUND(I109*H109,2)</f>
        <v>0</v>
      </c>
      <c r="BL109" s="24" t="s">
        <v>143</v>
      </c>
      <c r="BM109" s="24" t="s">
        <v>170</v>
      </c>
    </row>
    <row r="110" s="12" customFormat="1">
      <c r="B110" s="247"/>
      <c r="C110" s="248"/>
      <c r="D110" s="249" t="s">
        <v>145</v>
      </c>
      <c r="E110" s="250" t="s">
        <v>34</v>
      </c>
      <c r="F110" s="251" t="s">
        <v>171</v>
      </c>
      <c r="G110" s="248"/>
      <c r="H110" s="250" t="s">
        <v>34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145</v>
      </c>
      <c r="AU110" s="257" t="s">
        <v>86</v>
      </c>
      <c r="AV110" s="12" t="s">
        <v>25</v>
      </c>
      <c r="AW110" s="12" t="s">
        <v>41</v>
      </c>
      <c r="AX110" s="12" t="s">
        <v>78</v>
      </c>
      <c r="AY110" s="257" t="s">
        <v>136</v>
      </c>
    </row>
    <row r="111" s="13" customFormat="1">
      <c r="B111" s="258"/>
      <c r="C111" s="259"/>
      <c r="D111" s="249" t="s">
        <v>145</v>
      </c>
      <c r="E111" s="260" t="s">
        <v>34</v>
      </c>
      <c r="F111" s="261" t="s">
        <v>172</v>
      </c>
      <c r="G111" s="259"/>
      <c r="H111" s="262">
        <v>11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145</v>
      </c>
      <c r="AU111" s="268" t="s">
        <v>86</v>
      </c>
      <c r="AV111" s="13" t="s">
        <v>86</v>
      </c>
      <c r="AW111" s="13" t="s">
        <v>41</v>
      </c>
      <c r="AX111" s="13" t="s">
        <v>78</v>
      </c>
      <c r="AY111" s="268" t="s">
        <v>136</v>
      </c>
    </row>
    <row r="112" s="14" customFormat="1">
      <c r="B112" s="269"/>
      <c r="C112" s="270"/>
      <c r="D112" s="249" t="s">
        <v>145</v>
      </c>
      <c r="E112" s="271" t="s">
        <v>34</v>
      </c>
      <c r="F112" s="272" t="s">
        <v>148</v>
      </c>
      <c r="G112" s="270"/>
      <c r="H112" s="273">
        <v>11</v>
      </c>
      <c r="I112" s="274"/>
      <c r="J112" s="270"/>
      <c r="K112" s="270"/>
      <c r="L112" s="275"/>
      <c r="M112" s="276"/>
      <c r="N112" s="277"/>
      <c r="O112" s="277"/>
      <c r="P112" s="277"/>
      <c r="Q112" s="277"/>
      <c r="R112" s="277"/>
      <c r="S112" s="277"/>
      <c r="T112" s="278"/>
      <c r="AT112" s="279" t="s">
        <v>145</v>
      </c>
      <c r="AU112" s="279" t="s">
        <v>86</v>
      </c>
      <c r="AV112" s="14" t="s">
        <v>143</v>
      </c>
      <c r="AW112" s="14" t="s">
        <v>41</v>
      </c>
      <c r="AX112" s="14" t="s">
        <v>25</v>
      </c>
      <c r="AY112" s="279" t="s">
        <v>136</v>
      </c>
    </row>
    <row r="113" s="1" customFormat="1" ht="51" customHeight="1">
      <c r="B113" s="46"/>
      <c r="C113" s="235" t="s">
        <v>173</v>
      </c>
      <c r="D113" s="235" t="s">
        <v>138</v>
      </c>
      <c r="E113" s="236" t="s">
        <v>174</v>
      </c>
      <c r="F113" s="237" t="s">
        <v>175</v>
      </c>
      <c r="G113" s="238" t="s">
        <v>141</v>
      </c>
      <c r="H113" s="239">
        <v>114</v>
      </c>
      <c r="I113" s="240"/>
      <c r="J113" s="241">
        <f>ROUND(I113*H113,2)</f>
        <v>0</v>
      </c>
      <c r="K113" s="237" t="s">
        <v>142</v>
      </c>
      <c r="L113" s="72"/>
      <c r="M113" s="242" t="s">
        <v>34</v>
      </c>
      <c r="N113" s="243" t="s">
        <v>49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0.28999999999999998</v>
      </c>
      <c r="T113" s="245">
        <f>S113*H113</f>
        <v>33.059999999999995</v>
      </c>
      <c r="AR113" s="24" t="s">
        <v>143</v>
      </c>
      <c r="AT113" s="24" t="s">
        <v>138</v>
      </c>
      <c r="AU113" s="24" t="s">
        <v>86</v>
      </c>
      <c r="AY113" s="24" t="s">
        <v>136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25</v>
      </c>
      <c r="BK113" s="246">
        <f>ROUND(I113*H113,2)</f>
        <v>0</v>
      </c>
      <c r="BL113" s="24" t="s">
        <v>143</v>
      </c>
      <c r="BM113" s="24" t="s">
        <v>176</v>
      </c>
    </row>
    <row r="114" s="12" customFormat="1">
      <c r="B114" s="247"/>
      <c r="C114" s="248"/>
      <c r="D114" s="249" t="s">
        <v>145</v>
      </c>
      <c r="E114" s="250" t="s">
        <v>34</v>
      </c>
      <c r="F114" s="251" t="s">
        <v>177</v>
      </c>
      <c r="G114" s="248"/>
      <c r="H114" s="250" t="s">
        <v>34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145</v>
      </c>
      <c r="AU114" s="257" t="s">
        <v>86</v>
      </c>
      <c r="AV114" s="12" t="s">
        <v>25</v>
      </c>
      <c r="AW114" s="12" t="s">
        <v>41</v>
      </c>
      <c r="AX114" s="12" t="s">
        <v>78</v>
      </c>
      <c r="AY114" s="257" t="s">
        <v>136</v>
      </c>
    </row>
    <row r="115" s="13" customFormat="1">
      <c r="B115" s="258"/>
      <c r="C115" s="259"/>
      <c r="D115" s="249" t="s">
        <v>145</v>
      </c>
      <c r="E115" s="260" t="s">
        <v>34</v>
      </c>
      <c r="F115" s="261" t="s">
        <v>178</v>
      </c>
      <c r="G115" s="259"/>
      <c r="H115" s="262">
        <v>114</v>
      </c>
      <c r="I115" s="263"/>
      <c r="J115" s="259"/>
      <c r="K115" s="259"/>
      <c r="L115" s="264"/>
      <c r="M115" s="265"/>
      <c r="N115" s="266"/>
      <c r="O115" s="266"/>
      <c r="P115" s="266"/>
      <c r="Q115" s="266"/>
      <c r="R115" s="266"/>
      <c r="S115" s="266"/>
      <c r="T115" s="267"/>
      <c r="AT115" s="268" t="s">
        <v>145</v>
      </c>
      <c r="AU115" s="268" t="s">
        <v>86</v>
      </c>
      <c r="AV115" s="13" t="s">
        <v>86</v>
      </c>
      <c r="AW115" s="13" t="s">
        <v>41</v>
      </c>
      <c r="AX115" s="13" t="s">
        <v>78</v>
      </c>
      <c r="AY115" s="268" t="s">
        <v>136</v>
      </c>
    </row>
    <row r="116" s="14" customFormat="1">
      <c r="B116" s="269"/>
      <c r="C116" s="270"/>
      <c r="D116" s="249" t="s">
        <v>145</v>
      </c>
      <c r="E116" s="271" t="s">
        <v>34</v>
      </c>
      <c r="F116" s="272" t="s">
        <v>148</v>
      </c>
      <c r="G116" s="270"/>
      <c r="H116" s="273">
        <v>114</v>
      </c>
      <c r="I116" s="274"/>
      <c r="J116" s="270"/>
      <c r="K116" s="270"/>
      <c r="L116" s="275"/>
      <c r="M116" s="276"/>
      <c r="N116" s="277"/>
      <c r="O116" s="277"/>
      <c r="P116" s="277"/>
      <c r="Q116" s="277"/>
      <c r="R116" s="277"/>
      <c r="S116" s="277"/>
      <c r="T116" s="278"/>
      <c r="AT116" s="279" t="s">
        <v>145</v>
      </c>
      <c r="AU116" s="279" t="s">
        <v>86</v>
      </c>
      <c r="AV116" s="14" t="s">
        <v>143</v>
      </c>
      <c r="AW116" s="14" t="s">
        <v>41</v>
      </c>
      <c r="AX116" s="14" t="s">
        <v>25</v>
      </c>
      <c r="AY116" s="279" t="s">
        <v>136</v>
      </c>
    </row>
    <row r="117" s="1" customFormat="1" ht="51" customHeight="1">
      <c r="B117" s="46"/>
      <c r="C117" s="235" t="s">
        <v>179</v>
      </c>
      <c r="D117" s="235" t="s">
        <v>138</v>
      </c>
      <c r="E117" s="236" t="s">
        <v>174</v>
      </c>
      <c r="F117" s="237" t="s">
        <v>175</v>
      </c>
      <c r="G117" s="238" t="s">
        <v>141</v>
      </c>
      <c r="H117" s="239">
        <v>88</v>
      </c>
      <c r="I117" s="240"/>
      <c r="J117" s="241">
        <f>ROUND(I117*H117,2)</f>
        <v>0</v>
      </c>
      <c r="K117" s="237" t="s">
        <v>142</v>
      </c>
      <c r="L117" s="72"/>
      <c r="M117" s="242" t="s">
        <v>34</v>
      </c>
      <c r="N117" s="243" t="s">
        <v>49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0.28999999999999998</v>
      </c>
      <c r="T117" s="245">
        <f>S117*H117</f>
        <v>25.52</v>
      </c>
      <c r="AR117" s="24" t="s">
        <v>143</v>
      </c>
      <c r="AT117" s="24" t="s">
        <v>138</v>
      </c>
      <c r="AU117" s="24" t="s">
        <v>86</v>
      </c>
      <c r="AY117" s="24" t="s">
        <v>136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25</v>
      </c>
      <c r="BK117" s="246">
        <f>ROUND(I117*H117,2)</f>
        <v>0</v>
      </c>
      <c r="BL117" s="24" t="s">
        <v>143</v>
      </c>
      <c r="BM117" s="24" t="s">
        <v>180</v>
      </c>
    </row>
    <row r="118" s="12" customFormat="1">
      <c r="B118" s="247"/>
      <c r="C118" s="248"/>
      <c r="D118" s="249" t="s">
        <v>145</v>
      </c>
      <c r="E118" s="250" t="s">
        <v>34</v>
      </c>
      <c r="F118" s="251" t="s">
        <v>156</v>
      </c>
      <c r="G118" s="248"/>
      <c r="H118" s="250" t="s">
        <v>34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145</v>
      </c>
      <c r="AU118" s="257" t="s">
        <v>86</v>
      </c>
      <c r="AV118" s="12" t="s">
        <v>25</v>
      </c>
      <c r="AW118" s="12" t="s">
        <v>41</v>
      </c>
      <c r="AX118" s="12" t="s">
        <v>78</v>
      </c>
      <c r="AY118" s="257" t="s">
        <v>136</v>
      </c>
    </row>
    <row r="119" s="13" customFormat="1">
      <c r="B119" s="258"/>
      <c r="C119" s="259"/>
      <c r="D119" s="249" t="s">
        <v>145</v>
      </c>
      <c r="E119" s="260" t="s">
        <v>34</v>
      </c>
      <c r="F119" s="261" t="s">
        <v>157</v>
      </c>
      <c r="G119" s="259"/>
      <c r="H119" s="262">
        <v>88</v>
      </c>
      <c r="I119" s="263"/>
      <c r="J119" s="259"/>
      <c r="K119" s="259"/>
      <c r="L119" s="264"/>
      <c r="M119" s="265"/>
      <c r="N119" s="266"/>
      <c r="O119" s="266"/>
      <c r="P119" s="266"/>
      <c r="Q119" s="266"/>
      <c r="R119" s="266"/>
      <c r="S119" s="266"/>
      <c r="T119" s="267"/>
      <c r="AT119" s="268" t="s">
        <v>145</v>
      </c>
      <c r="AU119" s="268" t="s">
        <v>86</v>
      </c>
      <c r="AV119" s="13" t="s">
        <v>86</v>
      </c>
      <c r="AW119" s="13" t="s">
        <v>41</v>
      </c>
      <c r="AX119" s="13" t="s">
        <v>78</v>
      </c>
      <c r="AY119" s="268" t="s">
        <v>136</v>
      </c>
    </row>
    <row r="120" s="14" customFormat="1">
      <c r="B120" s="269"/>
      <c r="C120" s="270"/>
      <c r="D120" s="249" t="s">
        <v>145</v>
      </c>
      <c r="E120" s="271" t="s">
        <v>34</v>
      </c>
      <c r="F120" s="272" t="s">
        <v>148</v>
      </c>
      <c r="G120" s="270"/>
      <c r="H120" s="273">
        <v>88</v>
      </c>
      <c r="I120" s="274"/>
      <c r="J120" s="270"/>
      <c r="K120" s="270"/>
      <c r="L120" s="275"/>
      <c r="M120" s="276"/>
      <c r="N120" s="277"/>
      <c r="O120" s="277"/>
      <c r="P120" s="277"/>
      <c r="Q120" s="277"/>
      <c r="R120" s="277"/>
      <c r="S120" s="277"/>
      <c r="T120" s="278"/>
      <c r="AT120" s="279" t="s">
        <v>145</v>
      </c>
      <c r="AU120" s="279" t="s">
        <v>86</v>
      </c>
      <c r="AV120" s="14" t="s">
        <v>143</v>
      </c>
      <c r="AW120" s="14" t="s">
        <v>41</v>
      </c>
      <c r="AX120" s="14" t="s">
        <v>25</v>
      </c>
      <c r="AY120" s="279" t="s">
        <v>136</v>
      </c>
    </row>
    <row r="121" s="1" customFormat="1" ht="51" customHeight="1">
      <c r="B121" s="46"/>
      <c r="C121" s="235" t="s">
        <v>181</v>
      </c>
      <c r="D121" s="235" t="s">
        <v>138</v>
      </c>
      <c r="E121" s="236" t="s">
        <v>174</v>
      </c>
      <c r="F121" s="237" t="s">
        <v>175</v>
      </c>
      <c r="G121" s="238" t="s">
        <v>141</v>
      </c>
      <c r="H121" s="239">
        <v>59</v>
      </c>
      <c r="I121" s="240"/>
      <c r="J121" s="241">
        <f>ROUND(I121*H121,2)</f>
        <v>0</v>
      </c>
      <c r="K121" s="237" t="s">
        <v>142</v>
      </c>
      <c r="L121" s="72"/>
      <c r="M121" s="242" t="s">
        <v>34</v>
      </c>
      <c r="N121" s="243" t="s">
        <v>49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0.28999999999999998</v>
      </c>
      <c r="T121" s="245">
        <f>S121*H121</f>
        <v>17.109999999999999</v>
      </c>
      <c r="AR121" s="24" t="s">
        <v>143</v>
      </c>
      <c r="AT121" s="24" t="s">
        <v>138</v>
      </c>
      <c r="AU121" s="24" t="s">
        <v>86</v>
      </c>
      <c r="AY121" s="24" t="s">
        <v>136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25</v>
      </c>
      <c r="BK121" s="246">
        <f>ROUND(I121*H121,2)</f>
        <v>0</v>
      </c>
      <c r="BL121" s="24" t="s">
        <v>143</v>
      </c>
      <c r="BM121" s="24" t="s">
        <v>182</v>
      </c>
    </row>
    <row r="122" s="12" customFormat="1">
      <c r="B122" s="247"/>
      <c r="C122" s="248"/>
      <c r="D122" s="249" t="s">
        <v>145</v>
      </c>
      <c r="E122" s="250" t="s">
        <v>34</v>
      </c>
      <c r="F122" s="251" t="s">
        <v>183</v>
      </c>
      <c r="G122" s="248"/>
      <c r="H122" s="250" t="s">
        <v>34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145</v>
      </c>
      <c r="AU122" s="257" t="s">
        <v>86</v>
      </c>
      <c r="AV122" s="12" t="s">
        <v>25</v>
      </c>
      <c r="AW122" s="12" t="s">
        <v>41</v>
      </c>
      <c r="AX122" s="12" t="s">
        <v>78</v>
      </c>
      <c r="AY122" s="257" t="s">
        <v>136</v>
      </c>
    </row>
    <row r="123" s="13" customFormat="1">
      <c r="B123" s="258"/>
      <c r="C123" s="259"/>
      <c r="D123" s="249" t="s">
        <v>145</v>
      </c>
      <c r="E123" s="260" t="s">
        <v>34</v>
      </c>
      <c r="F123" s="261" t="s">
        <v>160</v>
      </c>
      <c r="G123" s="259"/>
      <c r="H123" s="262">
        <v>59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AT123" s="268" t="s">
        <v>145</v>
      </c>
      <c r="AU123" s="268" t="s">
        <v>86</v>
      </c>
      <c r="AV123" s="13" t="s">
        <v>86</v>
      </c>
      <c r="AW123" s="13" t="s">
        <v>41</v>
      </c>
      <c r="AX123" s="13" t="s">
        <v>78</v>
      </c>
      <c r="AY123" s="268" t="s">
        <v>136</v>
      </c>
    </row>
    <row r="124" s="14" customFormat="1">
      <c r="B124" s="269"/>
      <c r="C124" s="270"/>
      <c r="D124" s="249" t="s">
        <v>145</v>
      </c>
      <c r="E124" s="271" t="s">
        <v>34</v>
      </c>
      <c r="F124" s="272" t="s">
        <v>148</v>
      </c>
      <c r="G124" s="270"/>
      <c r="H124" s="273">
        <v>59</v>
      </c>
      <c r="I124" s="274"/>
      <c r="J124" s="270"/>
      <c r="K124" s="270"/>
      <c r="L124" s="275"/>
      <c r="M124" s="276"/>
      <c r="N124" s="277"/>
      <c r="O124" s="277"/>
      <c r="P124" s="277"/>
      <c r="Q124" s="277"/>
      <c r="R124" s="277"/>
      <c r="S124" s="277"/>
      <c r="T124" s="278"/>
      <c r="AT124" s="279" t="s">
        <v>145</v>
      </c>
      <c r="AU124" s="279" t="s">
        <v>86</v>
      </c>
      <c r="AV124" s="14" t="s">
        <v>143</v>
      </c>
      <c r="AW124" s="14" t="s">
        <v>41</v>
      </c>
      <c r="AX124" s="14" t="s">
        <v>25</v>
      </c>
      <c r="AY124" s="279" t="s">
        <v>136</v>
      </c>
    </row>
    <row r="125" s="1" customFormat="1" ht="51" customHeight="1">
      <c r="B125" s="46"/>
      <c r="C125" s="235" t="s">
        <v>30</v>
      </c>
      <c r="D125" s="235" t="s">
        <v>138</v>
      </c>
      <c r="E125" s="236" t="s">
        <v>184</v>
      </c>
      <c r="F125" s="237" t="s">
        <v>185</v>
      </c>
      <c r="G125" s="238" t="s">
        <v>141</v>
      </c>
      <c r="H125" s="239">
        <v>133</v>
      </c>
      <c r="I125" s="240"/>
      <c r="J125" s="241">
        <f>ROUND(I125*H125,2)</f>
        <v>0</v>
      </c>
      <c r="K125" s="237" t="s">
        <v>142</v>
      </c>
      <c r="L125" s="72"/>
      <c r="M125" s="242" t="s">
        <v>34</v>
      </c>
      <c r="N125" s="243" t="s">
        <v>49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0.44</v>
      </c>
      <c r="T125" s="245">
        <f>S125*H125</f>
        <v>58.520000000000003</v>
      </c>
      <c r="AR125" s="24" t="s">
        <v>143</v>
      </c>
      <c r="AT125" s="24" t="s">
        <v>138</v>
      </c>
      <c r="AU125" s="24" t="s">
        <v>86</v>
      </c>
      <c r="AY125" s="24" t="s">
        <v>136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25</v>
      </c>
      <c r="BK125" s="246">
        <f>ROUND(I125*H125,2)</f>
        <v>0</v>
      </c>
      <c r="BL125" s="24" t="s">
        <v>143</v>
      </c>
      <c r="BM125" s="24" t="s">
        <v>186</v>
      </c>
    </row>
    <row r="126" s="12" customFormat="1">
      <c r="B126" s="247"/>
      <c r="C126" s="248"/>
      <c r="D126" s="249" t="s">
        <v>145</v>
      </c>
      <c r="E126" s="250" t="s">
        <v>34</v>
      </c>
      <c r="F126" s="251" t="s">
        <v>187</v>
      </c>
      <c r="G126" s="248"/>
      <c r="H126" s="250" t="s">
        <v>34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145</v>
      </c>
      <c r="AU126" s="257" t="s">
        <v>86</v>
      </c>
      <c r="AV126" s="12" t="s">
        <v>25</v>
      </c>
      <c r="AW126" s="12" t="s">
        <v>41</v>
      </c>
      <c r="AX126" s="12" t="s">
        <v>78</v>
      </c>
      <c r="AY126" s="257" t="s">
        <v>136</v>
      </c>
    </row>
    <row r="127" s="13" customFormat="1">
      <c r="B127" s="258"/>
      <c r="C127" s="259"/>
      <c r="D127" s="249" t="s">
        <v>145</v>
      </c>
      <c r="E127" s="260" t="s">
        <v>34</v>
      </c>
      <c r="F127" s="261" t="s">
        <v>153</v>
      </c>
      <c r="G127" s="259"/>
      <c r="H127" s="262">
        <v>133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AT127" s="268" t="s">
        <v>145</v>
      </c>
      <c r="AU127" s="268" t="s">
        <v>86</v>
      </c>
      <c r="AV127" s="13" t="s">
        <v>86</v>
      </c>
      <c r="AW127" s="13" t="s">
        <v>41</v>
      </c>
      <c r="AX127" s="13" t="s">
        <v>78</v>
      </c>
      <c r="AY127" s="268" t="s">
        <v>136</v>
      </c>
    </row>
    <row r="128" s="14" customFormat="1">
      <c r="B128" s="269"/>
      <c r="C128" s="270"/>
      <c r="D128" s="249" t="s">
        <v>145</v>
      </c>
      <c r="E128" s="271" t="s">
        <v>34</v>
      </c>
      <c r="F128" s="272" t="s">
        <v>148</v>
      </c>
      <c r="G128" s="270"/>
      <c r="H128" s="273">
        <v>133</v>
      </c>
      <c r="I128" s="274"/>
      <c r="J128" s="270"/>
      <c r="K128" s="270"/>
      <c r="L128" s="275"/>
      <c r="M128" s="276"/>
      <c r="N128" s="277"/>
      <c r="O128" s="277"/>
      <c r="P128" s="277"/>
      <c r="Q128" s="277"/>
      <c r="R128" s="277"/>
      <c r="S128" s="277"/>
      <c r="T128" s="278"/>
      <c r="AT128" s="279" t="s">
        <v>145</v>
      </c>
      <c r="AU128" s="279" t="s">
        <v>86</v>
      </c>
      <c r="AV128" s="14" t="s">
        <v>143</v>
      </c>
      <c r="AW128" s="14" t="s">
        <v>41</v>
      </c>
      <c r="AX128" s="14" t="s">
        <v>25</v>
      </c>
      <c r="AY128" s="279" t="s">
        <v>136</v>
      </c>
    </row>
    <row r="129" s="1" customFormat="1" ht="51" customHeight="1">
      <c r="B129" s="46"/>
      <c r="C129" s="235" t="s">
        <v>172</v>
      </c>
      <c r="D129" s="235" t="s">
        <v>138</v>
      </c>
      <c r="E129" s="236" t="s">
        <v>188</v>
      </c>
      <c r="F129" s="237" t="s">
        <v>189</v>
      </c>
      <c r="G129" s="238" t="s">
        <v>141</v>
      </c>
      <c r="H129" s="239">
        <v>114</v>
      </c>
      <c r="I129" s="240"/>
      <c r="J129" s="241">
        <f>ROUND(I129*H129,2)</f>
        <v>0</v>
      </c>
      <c r="K129" s="237" t="s">
        <v>142</v>
      </c>
      <c r="L129" s="72"/>
      <c r="M129" s="242" t="s">
        <v>34</v>
      </c>
      <c r="N129" s="243" t="s">
        <v>49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0.32500000000000001</v>
      </c>
      <c r="T129" s="245">
        <f>S129*H129</f>
        <v>37.050000000000004</v>
      </c>
      <c r="AR129" s="24" t="s">
        <v>143</v>
      </c>
      <c r="AT129" s="24" t="s">
        <v>138</v>
      </c>
      <c r="AU129" s="24" t="s">
        <v>86</v>
      </c>
      <c r="AY129" s="24" t="s">
        <v>136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25</v>
      </c>
      <c r="BK129" s="246">
        <f>ROUND(I129*H129,2)</f>
        <v>0</v>
      </c>
      <c r="BL129" s="24" t="s">
        <v>143</v>
      </c>
      <c r="BM129" s="24" t="s">
        <v>190</v>
      </c>
    </row>
    <row r="130" s="12" customFormat="1">
      <c r="B130" s="247"/>
      <c r="C130" s="248"/>
      <c r="D130" s="249" t="s">
        <v>145</v>
      </c>
      <c r="E130" s="250" t="s">
        <v>34</v>
      </c>
      <c r="F130" s="251" t="s">
        <v>191</v>
      </c>
      <c r="G130" s="248"/>
      <c r="H130" s="250" t="s">
        <v>34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AT130" s="257" t="s">
        <v>145</v>
      </c>
      <c r="AU130" s="257" t="s">
        <v>86</v>
      </c>
      <c r="AV130" s="12" t="s">
        <v>25</v>
      </c>
      <c r="AW130" s="12" t="s">
        <v>41</v>
      </c>
      <c r="AX130" s="12" t="s">
        <v>78</v>
      </c>
      <c r="AY130" s="257" t="s">
        <v>136</v>
      </c>
    </row>
    <row r="131" s="13" customFormat="1">
      <c r="B131" s="258"/>
      <c r="C131" s="259"/>
      <c r="D131" s="249" t="s">
        <v>145</v>
      </c>
      <c r="E131" s="260" t="s">
        <v>34</v>
      </c>
      <c r="F131" s="261" t="s">
        <v>178</v>
      </c>
      <c r="G131" s="259"/>
      <c r="H131" s="262">
        <v>114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AT131" s="268" t="s">
        <v>145</v>
      </c>
      <c r="AU131" s="268" t="s">
        <v>86</v>
      </c>
      <c r="AV131" s="13" t="s">
        <v>86</v>
      </c>
      <c r="AW131" s="13" t="s">
        <v>41</v>
      </c>
      <c r="AX131" s="13" t="s">
        <v>78</v>
      </c>
      <c r="AY131" s="268" t="s">
        <v>136</v>
      </c>
    </row>
    <row r="132" s="14" customFormat="1">
      <c r="B132" s="269"/>
      <c r="C132" s="270"/>
      <c r="D132" s="249" t="s">
        <v>145</v>
      </c>
      <c r="E132" s="271" t="s">
        <v>34</v>
      </c>
      <c r="F132" s="272" t="s">
        <v>148</v>
      </c>
      <c r="G132" s="270"/>
      <c r="H132" s="273">
        <v>114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AT132" s="279" t="s">
        <v>145</v>
      </c>
      <c r="AU132" s="279" t="s">
        <v>86</v>
      </c>
      <c r="AV132" s="14" t="s">
        <v>143</v>
      </c>
      <c r="AW132" s="14" t="s">
        <v>41</v>
      </c>
      <c r="AX132" s="14" t="s">
        <v>25</v>
      </c>
      <c r="AY132" s="279" t="s">
        <v>136</v>
      </c>
    </row>
    <row r="133" s="1" customFormat="1" ht="51" customHeight="1">
      <c r="B133" s="46"/>
      <c r="C133" s="235" t="s">
        <v>192</v>
      </c>
      <c r="D133" s="235" t="s">
        <v>138</v>
      </c>
      <c r="E133" s="236" t="s">
        <v>193</v>
      </c>
      <c r="F133" s="237" t="s">
        <v>194</v>
      </c>
      <c r="G133" s="238" t="s">
        <v>141</v>
      </c>
      <c r="H133" s="239">
        <v>726</v>
      </c>
      <c r="I133" s="240"/>
      <c r="J133" s="241">
        <f>ROUND(I133*H133,2)</f>
        <v>0</v>
      </c>
      <c r="K133" s="237" t="s">
        <v>142</v>
      </c>
      <c r="L133" s="72"/>
      <c r="M133" s="242" t="s">
        <v>34</v>
      </c>
      <c r="N133" s="243" t="s">
        <v>49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0.28999999999999998</v>
      </c>
      <c r="T133" s="245">
        <f>S133*H133</f>
        <v>210.53999999999999</v>
      </c>
      <c r="AR133" s="24" t="s">
        <v>143</v>
      </c>
      <c r="AT133" s="24" t="s">
        <v>138</v>
      </c>
      <c r="AU133" s="24" t="s">
        <v>86</v>
      </c>
      <c r="AY133" s="24" t="s">
        <v>136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25</v>
      </c>
      <c r="BK133" s="246">
        <f>ROUND(I133*H133,2)</f>
        <v>0</v>
      </c>
      <c r="BL133" s="24" t="s">
        <v>143</v>
      </c>
      <c r="BM133" s="24" t="s">
        <v>195</v>
      </c>
    </row>
    <row r="134" s="12" customFormat="1">
      <c r="B134" s="247"/>
      <c r="C134" s="248"/>
      <c r="D134" s="249" t="s">
        <v>145</v>
      </c>
      <c r="E134" s="250" t="s">
        <v>34</v>
      </c>
      <c r="F134" s="251" t="s">
        <v>196</v>
      </c>
      <c r="G134" s="248"/>
      <c r="H134" s="250" t="s">
        <v>34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145</v>
      </c>
      <c r="AU134" s="257" t="s">
        <v>86</v>
      </c>
      <c r="AV134" s="12" t="s">
        <v>25</v>
      </c>
      <c r="AW134" s="12" t="s">
        <v>41</v>
      </c>
      <c r="AX134" s="12" t="s">
        <v>78</v>
      </c>
      <c r="AY134" s="257" t="s">
        <v>136</v>
      </c>
    </row>
    <row r="135" s="13" customFormat="1">
      <c r="B135" s="258"/>
      <c r="C135" s="259"/>
      <c r="D135" s="249" t="s">
        <v>145</v>
      </c>
      <c r="E135" s="260" t="s">
        <v>34</v>
      </c>
      <c r="F135" s="261" t="s">
        <v>147</v>
      </c>
      <c r="G135" s="259"/>
      <c r="H135" s="262">
        <v>726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145</v>
      </c>
      <c r="AU135" s="268" t="s">
        <v>86</v>
      </c>
      <c r="AV135" s="13" t="s">
        <v>86</v>
      </c>
      <c r="AW135" s="13" t="s">
        <v>41</v>
      </c>
      <c r="AX135" s="13" t="s">
        <v>78</v>
      </c>
      <c r="AY135" s="268" t="s">
        <v>136</v>
      </c>
    </row>
    <row r="136" s="14" customFormat="1">
      <c r="B136" s="269"/>
      <c r="C136" s="270"/>
      <c r="D136" s="249" t="s">
        <v>145</v>
      </c>
      <c r="E136" s="271" t="s">
        <v>34</v>
      </c>
      <c r="F136" s="272" t="s">
        <v>148</v>
      </c>
      <c r="G136" s="270"/>
      <c r="H136" s="273">
        <v>726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AT136" s="279" t="s">
        <v>145</v>
      </c>
      <c r="AU136" s="279" t="s">
        <v>86</v>
      </c>
      <c r="AV136" s="14" t="s">
        <v>143</v>
      </c>
      <c r="AW136" s="14" t="s">
        <v>41</v>
      </c>
      <c r="AX136" s="14" t="s">
        <v>25</v>
      </c>
      <c r="AY136" s="279" t="s">
        <v>136</v>
      </c>
    </row>
    <row r="137" s="1" customFormat="1" ht="51" customHeight="1">
      <c r="B137" s="46"/>
      <c r="C137" s="235" t="s">
        <v>197</v>
      </c>
      <c r="D137" s="235" t="s">
        <v>138</v>
      </c>
      <c r="E137" s="236" t="s">
        <v>198</v>
      </c>
      <c r="F137" s="237" t="s">
        <v>199</v>
      </c>
      <c r="G137" s="238" t="s">
        <v>141</v>
      </c>
      <c r="H137" s="239">
        <v>11</v>
      </c>
      <c r="I137" s="240"/>
      <c r="J137" s="241">
        <f>ROUND(I137*H137,2)</f>
        <v>0</v>
      </c>
      <c r="K137" s="237" t="s">
        <v>142</v>
      </c>
      <c r="L137" s="72"/>
      <c r="M137" s="242" t="s">
        <v>34</v>
      </c>
      <c r="N137" s="243" t="s">
        <v>49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0.28999999999999998</v>
      </c>
      <c r="T137" s="245">
        <f>S137*H137</f>
        <v>3.1899999999999999</v>
      </c>
      <c r="AR137" s="24" t="s">
        <v>143</v>
      </c>
      <c r="AT137" s="24" t="s">
        <v>138</v>
      </c>
      <c r="AU137" s="24" t="s">
        <v>86</v>
      </c>
      <c r="AY137" s="24" t="s">
        <v>136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25</v>
      </c>
      <c r="BK137" s="246">
        <f>ROUND(I137*H137,2)</f>
        <v>0</v>
      </c>
      <c r="BL137" s="24" t="s">
        <v>143</v>
      </c>
      <c r="BM137" s="24" t="s">
        <v>200</v>
      </c>
    </row>
    <row r="138" s="12" customFormat="1">
      <c r="B138" s="247"/>
      <c r="C138" s="248"/>
      <c r="D138" s="249" t="s">
        <v>145</v>
      </c>
      <c r="E138" s="250" t="s">
        <v>34</v>
      </c>
      <c r="F138" s="251" t="s">
        <v>201</v>
      </c>
      <c r="G138" s="248"/>
      <c r="H138" s="250" t="s">
        <v>34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AT138" s="257" t="s">
        <v>145</v>
      </c>
      <c r="AU138" s="257" t="s">
        <v>86</v>
      </c>
      <c r="AV138" s="12" t="s">
        <v>25</v>
      </c>
      <c r="AW138" s="12" t="s">
        <v>41</v>
      </c>
      <c r="AX138" s="12" t="s">
        <v>78</v>
      </c>
      <c r="AY138" s="257" t="s">
        <v>136</v>
      </c>
    </row>
    <row r="139" s="13" customFormat="1">
      <c r="B139" s="258"/>
      <c r="C139" s="259"/>
      <c r="D139" s="249" t="s">
        <v>145</v>
      </c>
      <c r="E139" s="260" t="s">
        <v>34</v>
      </c>
      <c r="F139" s="261" t="s">
        <v>172</v>
      </c>
      <c r="G139" s="259"/>
      <c r="H139" s="262">
        <v>11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AT139" s="268" t="s">
        <v>145</v>
      </c>
      <c r="AU139" s="268" t="s">
        <v>86</v>
      </c>
      <c r="AV139" s="13" t="s">
        <v>86</v>
      </c>
      <c r="AW139" s="13" t="s">
        <v>41</v>
      </c>
      <c r="AX139" s="13" t="s">
        <v>78</v>
      </c>
      <c r="AY139" s="268" t="s">
        <v>136</v>
      </c>
    </row>
    <row r="140" s="14" customFormat="1">
      <c r="B140" s="269"/>
      <c r="C140" s="270"/>
      <c r="D140" s="249" t="s">
        <v>145</v>
      </c>
      <c r="E140" s="271" t="s">
        <v>34</v>
      </c>
      <c r="F140" s="272" t="s">
        <v>148</v>
      </c>
      <c r="G140" s="270"/>
      <c r="H140" s="273">
        <v>11</v>
      </c>
      <c r="I140" s="274"/>
      <c r="J140" s="270"/>
      <c r="K140" s="270"/>
      <c r="L140" s="275"/>
      <c r="M140" s="276"/>
      <c r="N140" s="277"/>
      <c r="O140" s="277"/>
      <c r="P140" s="277"/>
      <c r="Q140" s="277"/>
      <c r="R140" s="277"/>
      <c r="S140" s="277"/>
      <c r="T140" s="278"/>
      <c r="AT140" s="279" t="s">
        <v>145</v>
      </c>
      <c r="AU140" s="279" t="s">
        <v>86</v>
      </c>
      <c r="AV140" s="14" t="s">
        <v>143</v>
      </c>
      <c r="AW140" s="14" t="s">
        <v>41</v>
      </c>
      <c r="AX140" s="14" t="s">
        <v>25</v>
      </c>
      <c r="AY140" s="279" t="s">
        <v>136</v>
      </c>
    </row>
    <row r="141" s="1" customFormat="1" ht="51" customHeight="1">
      <c r="B141" s="46"/>
      <c r="C141" s="235" t="s">
        <v>202</v>
      </c>
      <c r="D141" s="235" t="s">
        <v>138</v>
      </c>
      <c r="E141" s="236" t="s">
        <v>203</v>
      </c>
      <c r="F141" s="237" t="s">
        <v>204</v>
      </c>
      <c r="G141" s="238" t="s">
        <v>141</v>
      </c>
      <c r="H141" s="239">
        <v>30</v>
      </c>
      <c r="I141" s="240"/>
      <c r="J141" s="241">
        <f>ROUND(I141*H141,2)</f>
        <v>0</v>
      </c>
      <c r="K141" s="237" t="s">
        <v>142</v>
      </c>
      <c r="L141" s="72"/>
      <c r="M141" s="242" t="s">
        <v>34</v>
      </c>
      <c r="N141" s="243" t="s">
        <v>49</v>
      </c>
      <c r="O141" s="47"/>
      <c r="P141" s="244">
        <f>O141*H141</f>
        <v>0</v>
      </c>
      <c r="Q141" s="244">
        <v>0</v>
      </c>
      <c r="R141" s="244">
        <f>Q141*H141</f>
        <v>0</v>
      </c>
      <c r="S141" s="244">
        <v>0.44</v>
      </c>
      <c r="T141" s="245">
        <f>S141*H141</f>
        <v>13.199999999999999</v>
      </c>
      <c r="AR141" s="24" t="s">
        <v>143</v>
      </c>
      <c r="AT141" s="24" t="s">
        <v>138</v>
      </c>
      <c r="AU141" s="24" t="s">
        <v>86</v>
      </c>
      <c r="AY141" s="24" t="s">
        <v>136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25</v>
      </c>
      <c r="BK141" s="246">
        <f>ROUND(I141*H141,2)</f>
        <v>0</v>
      </c>
      <c r="BL141" s="24" t="s">
        <v>143</v>
      </c>
      <c r="BM141" s="24" t="s">
        <v>205</v>
      </c>
    </row>
    <row r="142" s="12" customFormat="1">
      <c r="B142" s="247"/>
      <c r="C142" s="248"/>
      <c r="D142" s="249" t="s">
        <v>145</v>
      </c>
      <c r="E142" s="250" t="s">
        <v>34</v>
      </c>
      <c r="F142" s="251" t="s">
        <v>206</v>
      </c>
      <c r="G142" s="248"/>
      <c r="H142" s="250" t="s">
        <v>34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145</v>
      </c>
      <c r="AU142" s="257" t="s">
        <v>86</v>
      </c>
      <c r="AV142" s="12" t="s">
        <v>25</v>
      </c>
      <c r="AW142" s="12" t="s">
        <v>41</v>
      </c>
      <c r="AX142" s="12" t="s">
        <v>78</v>
      </c>
      <c r="AY142" s="257" t="s">
        <v>136</v>
      </c>
    </row>
    <row r="143" s="13" customFormat="1">
      <c r="B143" s="258"/>
      <c r="C143" s="259"/>
      <c r="D143" s="249" t="s">
        <v>145</v>
      </c>
      <c r="E143" s="260" t="s">
        <v>34</v>
      </c>
      <c r="F143" s="261" t="s">
        <v>166</v>
      </c>
      <c r="G143" s="259"/>
      <c r="H143" s="262">
        <v>30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AT143" s="268" t="s">
        <v>145</v>
      </c>
      <c r="AU143" s="268" t="s">
        <v>86</v>
      </c>
      <c r="AV143" s="13" t="s">
        <v>86</v>
      </c>
      <c r="AW143" s="13" t="s">
        <v>41</v>
      </c>
      <c r="AX143" s="13" t="s">
        <v>78</v>
      </c>
      <c r="AY143" s="268" t="s">
        <v>136</v>
      </c>
    </row>
    <row r="144" s="14" customFormat="1">
      <c r="B144" s="269"/>
      <c r="C144" s="270"/>
      <c r="D144" s="249" t="s">
        <v>145</v>
      </c>
      <c r="E144" s="271" t="s">
        <v>34</v>
      </c>
      <c r="F144" s="272" t="s">
        <v>148</v>
      </c>
      <c r="G144" s="270"/>
      <c r="H144" s="273">
        <v>30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AT144" s="279" t="s">
        <v>145</v>
      </c>
      <c r="AU144" s="279" t="s">
        <v>86</v>
      </c>
      <c r="AV144" s="14" t="s">
        <v>143</v>
      </c>
      <c r="AW144" s="14" t="s">
        <v>41</v>
      </c>
      <c r="AX144" s="14" t="s">
        <v>25</v>
      </c>
      <c r="AY144" s="279" t="s">
        <v>136</v>
      </c>
    </row>
    <row r="145" s="1" customFormat="1" ht="38.25" customHeight="1">
      <c r="B145" s="46"/>
      <c r="C145" s="235" t="s">
        <v>10</v>
      </c>
      <c r="D145" s="235" t="s">
        <v>138</v>
      </c>
      <c r="E145" s="236" t="s">
        <v>207</v>
      </c>
      <c r="F145" s="237" t="s">
        <v>208</v>
      </c>
      <c r="G145" s="238" t="s">
        <v>209</v>
      </c>
      <c r="H145" s="239">
        <v>81</v>
      </c>
      <c r="I145" s="240"/>
      <c r="J145" s="241">
        <f>ROUND(I145*H145,2)</f>
        <v>0</v>
      </c>
      <c r="K145" s="237" t="s">
        <v>142</v>
      </c>
      <c r="L145" s="72"/>
      <c r="M145" s="242" t="s">
        <v>34</v>
      </c>
      <c r="N145" s="243" t="s">
        <v>49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0.20499999999999999</v>
      </c>
      <c r="T145" s="245">
        <f>S145*H145</f>
        <v>16.605</v>
      </c>
      <c r="AR145" s="24" t="s">
        <v>143</v>
      </c>
      <c r="AT145" s="24" t="s">
        <v>138</v>
      </c>
      <c r="AU145" s="24" t="s">
        <v>86</v>
      </c>
      <c r="AY145" s="24" t="s">
        <v>136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25</v>
      </c>
      <c r="BK145" s="246">
        <f>ROUND(I145*H145,2)</f>
        <v>0</v>
      </c>
      <c r="BL145" s="24" t="s">
        <v>143</v>
      </c>
      <c r="BM145" s="24" t="s">
        <v>210</v>
      </c>
    </row>
    <row r="146" s="12" customFormat="1">
      <c r="B146" s="247"/>
      <c r="C146" s="248"/>
      <c r="D146" s="249" t="s">
        <v>145</v>
      </c>
      <c r="E146" s="250" t="s">
        <v>34</v>
      </c>
      <c r="F146" s="251" t="s">
        <v>211</v>
      </c>
      <c r="G146" s="248"/>
      <c r="H146" s="250" t="s">
        <v>34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145</v>
      </c>
      <c r="AU146" s="257" t="s">
        <v>86</v>
      </c>
      <c r="AV146" s="12" t="s">
        <v>25</v>
      </c>
      <c r="AW146" s="12" t="s">
        <v>41</v>
      </c>
      <c r="AX146" s="12" t="s">
        <v>78</v>
      </c>
      <c r="AY146" s="257" t="s">
        <v>136</v>
      </c>
    </row>
    <row r="147" s="13" customFormat="1">
      <c r="B147" s="258"/>
      <c r="C147" s="259"/>
      <c r="D147" s="249" t="s">
        <v>145</v>
      </c>
      <c r="E147" s="260" t="s">
        <v>34</v>
      </c>
      <c r="F147" s="261" t="s">
        <v>212</v>
      </c>
      <c r="G147" s="259"/>
      <c r="H147" s="262">
        <v>81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AT147" s="268" t="s">
        <v>145</v>
      </c>
      <c r="AU147" s="268" t="s">
        <v>86</v>
      </c>
      <c r="AV147" s="13" t="s">
        <v>86</v>
      </c>
      <c r="AW147" s="13" t="s">
        <v>41</v>
      </c>
      <c r="AX147" s="13" t="s">
        <v>78</v>
      </c>
      <c r="AY147" s="268" t="s">
        <v>136</v>
      </c>
    </row>
    <row r="148" s="14" customFormat="1">
      <c r="B148" s="269"/>
      <c r="C148" s="270"/>
      <c r="D148" s="249" t="s">
        <v>145</v>
      </c>
      <c r="E148" s="271" t="s">
        <v>34</v>
      </c>
      <c r="F148" s="272" t="s">
        <v>148</v>
      </c>
      <c r="G148" s="270"/>
      <c r="H148" s="273">
        <v>81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AT148" s="279" t="s">
        <v>145</v>
      </c>
      <c r="AU148" s="279" t="s">
        <v>86</v>
      </c>
      <c r="AV148" s="14" t="s">
        <v>143</v>
      </c>
      <c r="AW148" s="14" t="s">
        <v>41</v>
      </c>
      <c r="AX148" s="14" t="s">
        <v>25</v>
      </c>
      <c r="AY148" s="279" t="s">
        <v>136</v>
      </c>
    </row>
    <row r="149" s="1" customFormat="1" ht="25.5" customHeight="1">
      <c r="B149" s="46"/>
      <c r="C149" s="235" t="s">
        <v>213</v>
      </c>
      <c r="D149" s="235" t="s">
        <v>138</v>
      </c>
      <c r="E149" s="236" t="s">
        <v>214</v>
      </c>
      <c r="F149" s="237" t="s">
        <v>215</v>
      </c>
      <c r="G149" s="238" t="s">
        <v>209</v>
      </c>
      <c r="H149" s="239">
        <v>15</v>
      </c>
      <c r="I149" s="240"/>
      <c r="J149" s="241">
        <f>ROUND(I149*H149,2)</f>
        <v>0</v>
      </c>
      <c r="K149" s="237" t="s">
        <v>142</v>
      </c>
      <c r="L149" s="72"/>
      <c r="M149" s="242" t="s">
        <v>34</v>
      </c>
      <c r="N149" s="243" t="s">
        <v>49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0.040000000000000001</v>
      </c>
      <c r="T149" s="245">
        <f>S149*H149</f>
        <v>0.59999999999999998</v>
      </c>
      <c r="AR149" s="24" t="s">
        <v>143</v>
      </c>
      <c r="AT149" s="24" t="s">
        <v>138</v>
      </c>
      <c r="AU149" s="24" t="s">
        <v>86</v>
      </c>
      <c r="AY149" s="24" t="s">
        <v>136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25</v>
      </c>
      <c r="BK149" s="246">
        <f>ROUND(I149*H149,2)</f>
        <v>0</v>
      </c>
      <c r="BL149" s="24" t="s">
        <v>143</v>
      </c>
      <c r="BM149" s="24" t="s">
        <v>216</v>
      </c>
    </row>
    <row r="150" s="12" customFormat="1">
      <c r="B150" s="247"/>
      <c r="C150" s="248"/>
      <c r="D150" s="249" t="s">
        <v>145</v>
      </c>
      <c r="E150" s="250" t="s">
        <v>34</v>
      </c>
      <c r="F150" s="251" t="s">
        <v>217</v>
      </c>
      <c r="G150" s="248"/>
      <c r="H150" s="250" t="s">
        <v>34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145</v>
      </c>
      <c r="AU150" s="257" t="s">
        <v>86</v>
      </c>
      <c r="AV150" s="12" t="s">
        <v>25</v>
      </c>
      <c r="AW150" s="12" t="s">
        <v>41</v>
      </c>
      <c r="AX150" s="12" t="s">
        <v>78</v>
      </c>
      <c r="AY150" s="257" t="s">
        <v>136</v>
      </c>
    </row>
    <row r="151" s="13" customFormat="1">
      <c r="B151" s="258"/>
      <c r="C151" s="259"/>
      <c r="D151" s="249" t="s">
        <v>145</v>
      </c>
      <c r="E151" s="260" t="s">
        <v>34</v>
      </c>
      <c r="F151" s="261" t="s">
        <v>218</v>
      </c>
      <c r="G151" s="259"/>
      <c r="H151" s="262">
        <v>15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AT151" s="268" t="s">
        <v>145</v>
      </c>
      <c r="AU151" s="268" t="s">
        <v>86</v>
      </c>
      <c r="AV151" s="13" t="s">
        <v>86</v>
      </c>
      <c r="AW151" s="13" t="s">
        <v>41</v>
      </c>
      <c r="AX151" s="13" t="s">
        <v>78</v>
      </c>
      <c r="AY151" s="268" t="s">
        <v>136</v>
      </c>
    </row>
    <row r="152" s="14" customFormat="1">
      <c r="B152" s="269"/>
      <c r="C152" s="270"/>
      <c r="D152" s="249" t="s">
        <v>145</v>
      </c>
      <c r="E152" s="271" t="s">
        <v>34</v>
      </c>
      <c r="F152" s="272" t="s">
        <v>148</v>
      </c>
      <c r="G152" s="270"/>
      <c r="H152" s="273">
        <v>15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AT152" s="279" t="s">
        <v>145</v>
      </c>
      <c r="AU152" s="279" t="s">
        <v>86</v>
      </c>
      <c r="AV152" s="14" t="s">
        <v>143</v>
      </c>
      <c r="AW152" s="14" t="s">
        <v>41</v>
      </c>
      <c r="AX152" s="14" t="s">
        <v>25</v>
      </c>
      <c r="AY152" s="279" t="s">
        <v>136</v>
      </c>
    </row>
    <row r="153" s="1" customFormat="1" ht="25.5" customHeight="1">
      <c r="B153" s="46"/>
      <c r="C153" s="235" t="s">
        <v>219</v>
      </c>
      <c r="D153" s="235" t="s">
        <v>138</v>
      </c>
      <c r="E153" s="236" t="s">
        <v>214</v>
      </c>
      <c r="F153" s="237" t="s">
        <v>215</v>
      </c>
      <c r="G153" s="238" t="s">
        <v>209</v>
      </c>
      <c r="H153" s="239">
        <v>308</v>
      </c>
      <c r="I153" s="240"/>
      <c r="J153" s="241">
        <f>ROUND(I153*H153,2)</f>
        <v>0</v>
      </c>
      <c r="K153" s="237" t="s">
        <v>142</v>
      </c>
      <c r="L153" s="72"/>
      <c r="M153" s="242" t="s">
        <v>34</v>
      </c>
      <c r="N153" s="243" t="s">
        <v>49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0.040000000000000001</v>
      </c>
      <c r="T153" s="245">
        <f>S153*H153</f>
        <v>12.32</v>
      </c>
      <c r="AR153" s="24" t="s">
        <v>143</v>
      </c>
      <c r="AT153" s="24" t="s">
        <v>138</v>
      </c>
      <c r="AU153" s="24" t="s">
        <v>86</v>
      </c>
      <c r="AY153" s="24" t="s">
        <v>136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25</v>
      </c>
      <c r="BK153" s="246">
        <f>ROUND(I153*H153,2)</f>
        <v>0</v>
      </c>
      <c r="BL153" s="24" t="s">
        <v>143</v>
      </c>
      <c r="BM153" s="24" t="s">
        <v>220</v>
      </c>
    </row>
    <row r="154" s="12" customFormat="1">
      <c r="B154" s="247"/>
      <c r="C154" s="248"/>
      <c r="D154" s="249" t="s">
        <v>145</v>
      </c>
      <c r="E154" s="250" t="s">
        <v>34</v>
      </c>
      <c r="F154" s="251" t="s">
        <v>221</v>
      </c>
      <c r="G154" s="248"/>
      <c r="H154" s="250" t="s">
        <v>34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145</v>
      </c>
      <c r="AU154" s="257" t="s">
        <v>86</v>
      </c>
      <c r="AV154" s="12" t="s">
        <v>25</v>
      </c>
      <c r="AW154" s="12" t="s">
        <v>41</v>
      </c>
      <c r="AX154" s="12" t="s">
        <v>78</v>
      </c>
      <c r="AY154" s="257" t="s">
        <v>136</v>
      </c>
    </row>
    <row r="155" s="13" customFormat="1">
      <c r="B155" s="258"/>
      <c r="C155" s="259"/>
      <c r="D155" s="249" t="s">
        <v>145</v>
      </c>
      <c r="E155" s="260" t="s">
        <v>34</v>
      </c>
      <c r="F155" s="261" t="s">
        <v>222</v>
      </c>
      <c r="G155" s="259"/>
      <c r="H155" s="262">
        <v>308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AT155" s="268" t="s">
        <v>145</v>
      </c>
      <c r="AU155" s="268" t="s">
        <v>86</v>
      </c>
      <c r="AV155" s="13" t="s">
        <v>86</v>
      </c>
      <c r="AW155" s="13" t="s">
        <v>41</v>
      </c>
      <c r="AX155" s="13" t="s">
        <v>78</v>
      </c>
      <c r="AY155" s="268" t="s">
        <v>136</v>
      </c>
    </row>
    <row r="156" s="14" customFormat="1">
      <c r="B156" s="269"/>
      <c r="C156" s="270"/>
      <c r="D156" s="249" t="s">
        <v>145</v>
      </c>
      <c r="E156" s="271" t="s">
        <v>34</v>
      </c>
      <c r="F156" s="272" t="s">
        <v>148</v>
      </c>
      <c r="G156" s="270"/>
      <c r="H156" s="273">
        <v>308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AT156" s="279" t="s">
        <v>145</v>
      </c>
      <c r="AU156" s="279" t="s">
        <v>86</v>
      </c>
      <c r="AV156" s="14" t="s">
        <v>143</v>
      </c>
      <c r="AW156" s="14" t="s">
        <v>41</v>
      </c>
      <c r="AX156" s="14" t="s">
        <v>25</v>
      </c>
      <c r="AY156" s="279" t="s">
        <v>136</v>
      </c>
    </row>
    <row r="157" s="1" customFormat="1" ht="38.25" customHeight="1">
      <c r="B157" s="46"/>
      <c r="C157" s="235" t="s">
        <v>223</v>
      </c>
      <c r="D157" s="235" t="s">
        <v>138</v>
      </c>
      <c r="E157" s="236" t="s">
        <v>224</v>
      </c>
      <c r="F157" s="237" t="s">
        <v>225</v>
      </c>
      <c r="G157" s="238" t="s">
        <v>226</v>
      </c>
      <c r="H157" s="239">
        <v>106.5</v>
      </c>
      <c r="I157" s="240"/>
      <c r="J157" s="241">
        <f>ROUND(I157*H157,2)</f>
        <v>0</v>
      </c>
      <c r="K157" s="237" t="s">
        <v>142</v>
      </c>
      <c r="L157" s="72"/>
      <c r="M157" s="242" t="s">
        <v>34</v>
      </c>
      <c r="N157" s="243" t="s">
        <v>49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143</v>
      </c>
      <c r="AT157" s="24" t="s">
        <v>138</v>
      </c>
      <c r="AU157" s="24" t="s">
        <v>86</v>
      </c>
      <c r="AY157" s="24" t="s">
        <v>136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25</v>
      </c>
      <c r="BK157" s="246">
        <f>ROUND(I157*H157,2)</f>
        <v>0</v>
      </c>
      <c r="BL157" s="24" t="s">
        <v>143</v>
      </c>
      <c r="BM157" s="24" t="s">
        <v>227</v>
      </c>
    </row>
    <row r="158" s="12" customFormat="1">
      <c r="B158" s="247"/>
      <c r="C158" s="248"/>
      <c r="D158" s="249" t="s">
        <v>145</v>
      </c>
      <c r="E158" s="250" t="s">
        <v>34</v>
      </c>
      <c r="F158" s="251" t="s">
        <v>228</v>
      </c>
      <c r="G158" s="248"/>
      <c r="H158" s="250" t="s">
        <v>34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AT158" s="257" t="s">
        <v>145</v>
      </c>
      <c r="AU158" s="257" t="s">
        <v>86</v>
      </c>
      <c r="AV158" s="12" t="s">
        <v>25</v>
      </c>
      <c r="AW158" s="12" t="s">
        <v>41</v>
      </c>
      <c r="AX158" s="12" t="s">
        <v>78</v>
      </c>
      <c r="AY158" s="257" t="s">
        <v>136</v>
      </c>
    </row>
    <row r="159" s="13" customFormat="1">
      <c r="B159" s="258"/>
      <c r="C159" s="259"/>
      <c r="D159" s="249" t="s">
        <v>145</v>
      </c>
      <c r="E159" s="260" t="s">
        <v>34</v>
      </c>
      <c r="F159" s="261" t="s">
        <v>229</v>
      </c>
      <c r="G159" s="259"/>
      <c r="H159" s="262">
        <v>106.5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AT159" s="268" t="s">
        <v>145</v>
      </c>
      <c r="AU159" s="268" t="s">
        <v>86</v>
      </c>
      <c r="AV159" s="13" t="s">
        <v>86</v>
      </c>
      <c r="AW159" s="13" t="s">
        <v>41</v>
      </c>
      <c r="AX159" s="13" t="s">
        <v>78</v>
      </c>
      <c r="AY159" s="268" t="s">
        <v>136</v>
      </c>
    </row>
    <row r="160" s="14" customFormat="1">
      <c r="B160" s="269"/>
      <c r="C160" s="270"/>
      <c r="D160" s="249" t="s">
        <v>145</v>
      </c>
      <c r="E160" s="271" t="s">
        <v>34</v>
      </c>
      <c r="F160" s="272" t="s">
        <v>148</v>
      </c>
      <c r="G160" s="270"/>
      <c r="H160" s="273">
        <v>106.5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AT160" s="279" t="s">
        <v>145</v>
      </c>
      <c r="AU160" s="279" t="s">
        <v>86</v>
      </c>
      <c r="AV160" s="14" t="s">
        <v>143</v>
      </c>
      <c r="AW160" s="14" t="s">
        <v>41</v>
      </c>
      <c r="AX160" s="14" t="s">
        <v>25</v>
      </c>
      <c r="AY160" s="279" t="s">
        <v>136</v>
      </c>
    </row>
    <row r="161" s="1" customFormat="1" ht="38.25" customHeight="1">
      <c r="B161" s="46"/>
      <c r="C161" s="235" t="s">
        <v>230</v>
      </c>
      <c r="D161" s="235" t="s">
        <v>138</v>
      </c>
      <c r="E161" s="236" t="s">
        <v>231</v>
      </c>
      <c r="F161" s="237" t="s">
        <v>232</v>
      </c>
      <c r="G161" s="238" t="s">
        <v>226</v>
      </c>
      <c r="H161" s="239">
        <v>103.5</v>
      </c>
      <c r="I161" s="240"/>
      <c r="J161" s="241">
        <f>ROUND(I161*H161,2)</f>
        <v>0</v>
      </c>
      <c r="K161" s="237" t="s">
        <v>142</v>
      </c>
      <c r="L161" s="72"/>
      <c r="M161" s="242" t="s">
        <v>34</v>
      </c>
      <c r="N161" s="243" t="s">
        <v>49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143</v>
      </c>
      <c r="AT161" s="24" t="s">
        <v>138</v>
      </c>
      <c r="AU161" s="24" t="s">
        <v>86</v>
      </c>
      <c r="AY161" s="24" t="s">
        <v>136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25</v>
      </c>
      <c r="BK161" s="246">
        <f>ROUND(I161*H161,2)</f>
        <v>0</v>
      </c>
      <c r="BL161" s="24" t="s">
        <v>143</v>
      </c>
      <c r="BM161" s="24" t="s">
        <v>233</v>
      </c>
    </row>
    <row r="162" s="12" customFormat="1">
      <c r="B162" s="247"/>
      <c r="C162" s="248"/>
      <c r="D162" s="249" t="s">
        <v>145</v>
      </c>
      <c r="E162" s="250" t="s">
        <v>34</v>
      </c>
      <c r="F162" s="251" t="s">
        <v>234</v>
      </c>
      <c r="G162" s="248"/>
      <c r="H162" s="250" t="s">
        <v>34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AT162" s="257" t="s">
        <v>145</v>
      </c>
      <c r="AU162" s="257" t="s">
        <v>86</v>
      </c>
      <c r="AV162" s="12" t="s">
        <v>25</v>
      </c>
      <c r="AW162" s="12" t="s">
        <v>41</v>
      </c>
      <c r="AX162" s="12" t="s">
        <v>78</v>
      </c>
      <c r="AY162" s="257" t="s">
        <v>136</v>
      </c>
    </row>
    <row r="163" s="13" customFormat="1">
      <c r="B163" s="258"/>
      <c r="C163" s="259"/>
      <c r="D163" s="249" t="s">
        <v>145</v>
      </c>
      <c r="E163" s="260" t="s">
        <v>34</v>
      </c>
      <c r="F163" s="261" t="s">
        <v>235</v>
      </c>
      <c r="G163" s="259"/>
      <c r="H163" s="262">
        <v>103.5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145</v>
      </c>
      <c r="AU163" s="268" t="s">
        <v>86</v>
      </c>
      <c r="AV163" s="13" t="s">
        <v>86</v>
      </c>
      <c r="AW163" s="13" t="s">
        <v>41</v>
      </c>
      <c r="AX163" s="13" t="s">
        <v>78</v>
      </c>
      <c r="AY163" s="268" t="s">
        <v>136</v>
      </c>
    </row>
    <row r="164" s="14" customFormat="1">
      <c r="B164" s="269"/>
      <c r="C164" s="270"/>
      <c r="D164" s="249" t="s">
        <v>145</v>
      </c>
      <c r="E164" s="271" t="s">
        <v>34</v>
      </c>
      <c r="F164" s="272" t="s">
        <v>148</v>
      </c>
      <c r="G164" s="270"/>
      <c r="H164" s="273">
        <v>103.5</v>
      </c>
      <c r="I164" s="274"/>
      <c r="J164" s="270"/>
      <c r="K164" s="270"/>
      <c r="L164" s="275"/>
      <c r="M164" s="276"/>
      <c r="N164" s="277"/>
      <c r="O164" s="277"/>
      <c r="P164" s="277"/>
      <c r="Q164" s="277"/>
      <c r="R164" s="277"/>
      <c r="S164" s="277"/>
      <c r="T164" s="278"/>
      <c r="AT164" s="279" t="s">
        <v>145</v>
      </c>
      <c r="AU164" s="279" t="s">
        <v>86</v>
      </c>
      <c r="AV164" s="14" t="s">
        <v>143</v>
      </c>
      <c r="AW164" s="14" t="s">
        <v>41</v>
      </c>
      <c r="AX164" s="14" t="s">
        <v>25</v>
      </c>
      <c r="AY164" s="279" t="s">
        <v>136</v>
      </c>
    </row>
    <row r="165" s="1" customFormat="1" ht="38.25" customHeight="1">
      <c r="B165" s="46"/>
      <c r="C165" s="235" t="s">
        <v>236</v>
      </c>
      <c r="D165" s="235" t="s">
        <v>138</v>
      </c>
      <c r="E165" s="236" t="s">
        <v>237</v>
      </c>
      <c r="F165" s="237" t="s">
        <v>238</v>
      </c>
      <c r="G165" s="238" t="s">
        <v>226</v>
      </c>
      <c r="H165" s="239">
        <v>3</v>
      </c>
      <c r="I165" s="240"/>
      <c r="J165" s="241">
        <f>ROUND(I165*H165,2)</f>
        <v>0</v>
      </c>
      <c r="K165" s="237" t="s">
        <v>142</v>
      </c>
      <c r="L165" s="72"/>
      <c r="M165" s="242" t="s">
        <v>34</v>
      </c>
      <c r="N165" s="243" t="s">
        <v>49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143</v>
      </c>
      <c r="AT165" s="24" t="s">
        <v>138</v>
      </c>
      <c r="AU165" s="24" t="s">
        <v>86</v>
      </c>
      <c r="AY165" s="24" t="s">
        <v>136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25</v>
      </c>
      <c r="BK165" s="246">
        <f>ROUND(I165*H165,2)</f>
        <v>0</v>
      </c>
      <c r="BL165" s="24" t="s">
        <v>143</v>
      </c>
      <c r="BM165" s="24" t="s">
        <v>239</v>
      </c>
    </row>
    <row r="166" s="12" customFormat="1">
      <c r="B166" s="247"/>
      <c r="C166" s="248"/>
      <c r="D166" s="249" t="s">
        <v>145</v>
      </c>
      <c r="E166" s="250" t="s">
        <v>34</v>
      </c>
      <c r="F166" s="251" t="s">
        <v>240</v>
      </c>
      <c r="G166" s="248"/>
      <c r="H166" s="250" t="s">
        <v>34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145</v>
      </c>
      <c r="AU166" s="257" t="s">
        <v>86</v>
      </c>
      <c r="AV166" s="12" t="s">
        <v>25</v>
      </c>
      <c r="AW166" s="12" t="s">
        <v>41</v>
      </c>
      <c r="AX166" s="12" t="s">
        <v>78</v>
      </c>
      <c r="AY166" s="257" t="s">
        <v>136</v>
      </c>
    </row>
    <row r="167" s="13" customFormat="1">
      <c r="B167" s="258"/>
      <c r="C167" s="259"/>
      <c r="D167" s="249" t="s">
        <v>145</v>
      </c>
      <c r="E167" s="260" t="s">
        <v>34</v>
      </c>
      <c r="F167" s="261" t="s">
        <v>241</v>
      </c>
      <c r="G167" s="259"/>
      <c r="H167" s="262">
        <v>3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145</v>
      </c>
      <c r="AU167" s="268" t="s">
        <v>86</v>
      </c>
      <c r="AV167" s="13" t="s">
        <v>86</v>
      </c>
      <c r="AW167" s="13" t="s">
        <v>41</v>
      </c>
      <c r="AX167" s="13" t="s">
        <v>78</v>
      </c>
      <c r="AY167" s="268" t="s">
        <v>136</v>
      </c>
    </row>
    <row r="168" s="14" customFormat="1">
      <c r="B168" s="269"/>
      <c r="C168" s="270"/>
      <c r="D168" s="249" t="s">
        <v>145</v>
      </c>
      <c r="E168" s="271" t="s">
        <v>34</v>
      </c>
      <c r="F168" s="272" t="s">
        <v>148</v>
      </c>
      <c r="G168" s="270"/>
      <c r="H168" s="273">
        <v>3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AT168" s="279" t="s">
        <v>145</v>
      </c>
      <c r="AU168" s="279" t="s">
        <v>86</v>
      </c>
      <c r="AV168" s="14" t="s">
        <v>143</v>
      </c>
      <c r="AW168" s="14" t="s">
        <v>41</v>
      </c>
      <c r="AX168" s="14" t="s">
        <v>25</v>
      </c>
      <c r="AY168" s="279" t="s">
        <v>136</v>
      </c>
    </row>
    <row r="169" s="1" customFormat="1" ht="25.5" customHeight="1">
      <c r="B169" s="46"/>
      <c r="C169" s="235" t="s">
        <v>9</v>
      </c>
      <c r="D169" s="235" t="s">
        <v>138</v>
      </c>
      <c r="E169" s="236" t="s">
        <v>242</v>
      </c>
      <c r="F169" s="237" t="s">
        <v>243</v>
      </c>
      <c r="G169" s="238" t="s">
        <v>226</v>
      </c>
      <c r="H169" s="239">
        <v>106.5</v>
      </c>
      <c r="I169" s="240"/>
      <c r="J169" s="241">
        <f>ROUND(I169*H169,2)</f>
        <v>0</v>
      </c>
      <c r="K169" s="237" t="s">
        <v>142</v>
      </c>
      <c r="L169" s="72"/>
      <c r="M169" s="242" t="s">
        <v>34</v>
      </c>
      <c r="N169" s="243" t="s">
        <v>49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143</v>
      </c>
      <c r="AT169" s="24" t="s">
        <v>138</v>
      </c>
      <c r="AU169" s="24" t="s">
        <v>86</v>
      </c>
      <c r="AY169" s="24" t="s">
        <v>136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25</v>
      </c>
      <c r="BK169" s="246">
        <f>ROUND(I169*H169,2)</f>
        <v>0</v>
      </c>
      <c r="BL169" s="24" t="s">
        <v>143</v>
      </c>
      <c r="BM169" s="24" t="s">
        <v>244</v>
      </c>
    </row>
    <row r="170" s="12" customFormat="1">
      <c r="B170" s="247"/>
      <c r="C170" s="248"/>
      <c r="D170" s="249" t="s">
        <v>145</v>
      </c>
      <c r="E170" s="250" t="s">
        <v>34</v>
      </c>
      <c r="F170" s="251" t="s">
        <v>245</v>
      </c>
      <c r="G170" s="248"/>
      <c r="H170" s="250" t="s">
        <v>34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145</v>
      </c>
      <c r="AU170" s="257" t="s">
        <v>86</v>
      </c>
      <c r="AV170" s="12" t="s">
        <v>25</v>
      </c>
      <c r="AW170" s="12" t="s">
        <v>41</v>
      </c>
      <c r="AX170" s="12" t="s">
        <v>78</v>
      </c>
      <c r="AY170" s="257" t="s">
        <v>136</v>
      </c>
    </row>
    <row r="171" s="13" customFormat="1">
      <c r="B171" s="258"/>
      <c r="C171" s="259"/>
      <c r="D171" s="249" t="s">
        <v>145</v>
      </c>
      <c r="E171" s="260" t="s">
        <v>34</v>
      </c>
      <c r="F171" s="261" t="s">
        <v>229</v>
      </c>
      <c r="G171" s="259"/>
      <c r="H171" s="262">
        <v>106.5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AT171" s="268" t="s">
        <v>145</v>
      </c>
      <c r="AU171" s="268" t="s">
        <v>86</v>
      </c>
      <c r="AV171" s="13" t="s">
        <v>86</v>
      </c>
      <c r="AW171" s="13" t="s">
        <v>41</v>
      </c>
      <c r="AX171" s="13" t="s">
        <v>78</v>
      </c>
      <c r="AY171" s="268" t="s">
        <v>136</v>
      </c>
    </row>
    <row r="172" s="14" customFormat="1">
      <c r="B172" s="269"/>
      <c r="C172" s="270"/>
      <c r="D172" s="249" t="s">
        <v>145</v>
      </c>
      <c r="E172" s="271" t="s">
        <v>34</v>
      </c>
      <c r="F172" s="272" t="s">
        <v>148</v>
      </c>
      <c r="G172" s="270"/>
      <c r="H172" s="273">
        <v>106.5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AT172" s="279" t="s">
        <v>145</v>
      </c>
      <c r="AU172" s="279" t="s">
        <v>86</v>
      </c>
      <c r="AV172" s="14" t="s">
        <v>143</v>
      </c>
      <c r="AW172" s="14" t="s">
        <v>41</v>
      </c>
      <c r="AX172" s="14" t="s">
        <v>25</v>
      </c>
      <c r="AY172" s="279" t="s">
        <v>136</v>
      </c>
    </row>
    <row r="173" s="1" customFormat="1" ht="16.5" customHeight="1">
      <c r="B173" s="46"/>
      <c r="C173" s="235" t="s">
        <v>246</v>
      </c>
      <c r="D173" s="235" t="s">
        <v>138</v>
      </c>
      <c r="E173" s="236" t="s">
        <v>247</v>
      </c>
      <c r="F173" s="237" t="s">
        <v>248</v>
      </c>
      <c r="G173" s="238" t="s">
        <v>226</v>
      </c>
      <c r="H173" s="239">
        <v>3</v>
      </c>
      <c r="I173" s="240"/>
      <c r="J173" s="241">
        <f>ROUND(I173*H173,2)</f>
        <v>0</v>
      </c>
      <c r="K173" s="237" t="s">
        <v>34</v>
      </c>
      <c r="L173" s="72"/>
      <c r="M173" s="242" t="s">
        <v>34</v>
      </c>
      <c r="N173" s="243" t="s">
        <v>49</v>
      </c>
      <c r="O173" s="47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4" t="s">
        <v>143</v>
      </c>
      <c r="AT173" s="24" t="s">
        <v>138</v>
      </c>
      <c r="AU173" s="24" t="s">
        <v>86</v>
      </c>
      <c r="AY173" s="24" t="s">
        <v>136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25</v>
      </c>
      <c r="BK173" s="246">
        <f>ROUND(I173*H173,2)</f>
        <v>0</v>
      </c>
      <c r="BL173" s="24" t="s">
        <v>143</v>
      </c>
      <c r="BM173" s="24" t="s">
        <v>249</v>
      </c>
    </row>
    <row r="174" s="12" customFormat="1">
      <c r="B174" s="247"/>
      <c r="C174" s="248"/>
      <c r="D174" s="249" t="s">
        <v>145</v>
      </c>
      <c r="E174" s="250" t="s">
        <v>34</v>
      </c>
      <c r="F174" s="251" t="s">
        <v>240</v>
      </c>
      <c r="G174" s="248"/>
      <c r="H174" s="250" t="s">
        <v>34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AT174" s="257" t="s">
        <v>145</v>
      </c>
      <c r="AU174" s="257" t="s">
        <v>86</v>
      </c>
      <c r="AV174" s="12" t="s">
        <v>25</v>
      </c>
      <c r="AW174" s="12" t="s">
        <v>41</v>
      </c>
      <c r="AX174" s="12" t="s">
        <v>78</v>
      </c>
      <c r="AY174" s="257" t="s">
        <v>136</v>
      </c>
    </row>
    <row r="175" s="13" customFormat="1">
      <c r="B175" s="258"/>
      <c r="C175" s="259"/>
      <c r="D175" s="249" t="s">
        <v>145</v>
      </c>
      <c r="E175" s="260" t="s">
        <v>34</v>
      </c>
      <c r="F175" s="261" t="s">
        <v>241</v>
      </c>
      <c r="G175" s="259"/>
      <c r="H175" s="262">
        <v>3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AT175" s="268" t="s">
        <v>145</v>
      </c>
      <c r="AU175" s="268" t="s">
        <v>86</v>
      </c>
      <c r="AV175" s="13" t="s">
        <v>86</v>
      </c>
      <c r="AW175" s="13" t="s">
        <v>41</v>
      </c>
      <c r="AX175" s="13" t="s">
        <v>78</v>
      </c>
      <c r="AY175" s="268" t="s">
        <v>136</v>
      </c>
    </row>
    <row r="176" s="14" customFormat="1">
      <c r="B176" s="269"/>
      <c r="C176" s="270"/>
      <c r="D176" s="249" t="s">
        <v>145</v>
      </c>
      <c r="E176" s="271" t="s">
        <v>34</v>
      </c>
      <c r="F176" s="272" t="s">
        <v>148</v>
      </c>
      <c r="G176" s="270"/>
      <c r="H176" s="273">
        <v>3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AT176" s="279" t="s">
        <v>145</v>
      </c>
      <c r="AU176" s="279" t="s">
        <v>86</v>
      </c>
      <c r="AV176" s="14" t="s">
        <v>143</v>
      </c>
      <c r="AW176" s="14" t="s">
        <v>41</v>
      </c>
      <c r="AX176" s="14" t="s">
        <v>25</v>
      </c>
      <c r="AY176" s="279" t="s">
        <v>136</v>
      </c>
    </row>
    <row r="177" s="11" customFormat="1" ht="29.88" customHeight="1">
      <c r="B177" s="219"/>
      <c r="C177" s="220"/>
      <c r="D177" s="221" t="s">
        <v>77</v>
      </c>
      <c r="E177" s="233" t="s">
        <v>181</v>
      </c>
      <c r="F177" s="233" t="s">
        <v>250</v>
      </c>
      <c r="G177" s="220"/>
      <c r="H177" s="220"/>
      <c r="I177" s="223"/>
      <c r="J177" s="234">
        <f>BK177</f>
        <v>0</v>
      </c>
      <c r="K177" s="220"/>
      <c r="L177" s="225"/>
      <c r="M177" s="226"/>
      <c r="N177" s="227"/>
      <c r="O177" s="227"/>
      <c r="P177" s="228">
        <f>SUM(P178:P185)</f>
        <v>0</v>
      </c>
      <c r="Q177" s="227"/>
      <c r="R177" s="228">
        <f>SUM(R178:R185)</f>
        <v>0</v>
      </c>
      <c r="S177" s="227"/>
      <c r="T177" s="229">
        <f>SUM(T178:T185)</f>
        <v>0</v>
      </c>
      <c r="AR177" s="230" t="s">
        <v>25</v>
      </c>
      <c r="AT177" s="231" t="s">
        <v>77</v>
      </c>
      <c r="AU177" s="231" t="s">
        <v>25</v>
      </c>
      <c r="AY177" s="230" t="s">
        <v>136</v>
      </c>
      <c r="BK177" s="232">
        <f>SUM(BK178:BK185)</f>
        <v>0</v>
      </c>
    </row>
    <row r="178" s="1" customFormat="1" ht="16.5" customHeight="1">
      <c r="B178" s="46"/>
      <c r="C178" s="235" t="s">
        <v>251</v>
      </c>
      <c r="D178" s="235" t="s">
        <v>138</v>
      </c>
      <c r="E178" s="236" t="s">
        <v>252</v>
      </c>
      <c r="F178" s="237" t="s">
        <v>253</v>
      </c>
      <c r="G178" s="238" t="s">
        <v>254</v>
      </c>
      <c r="H178" s="239">
        <v>1</v>
      </c>
      <c r="I178" s="240"/>
      <c r="J178" s="241">
        <f>ROUND(I178*H178,2)</f>
        <v>0</v>
      </c>
      <c r="K178" s="237" t="s">
        <v>34</v>
      </c>
      <c r="L178" s="72"/>
      <c r="M178" s="242" t="s">
        <v>34</v>
      </c>
      <c r="N178" s="243" t="s">
        <v>49</v>
      </c>
      <c r="O178" s="47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AR178" s="24" t="s">
        <v>143</v>
      </c>
      <c r="AT178" s="24" t="s">
        <v>138</v>
      </c>
      <c r="AU178" s="24" t="s">
        <v>86</v>
      </c>
      <c r="AY178" s="24" t="s">
        <v>136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25</v>
      </c>
      <c r="BK178" s="246">
        <f>ROUND(I178*H178,2)</f>
        <v>0</v>
      </c>
      <c r="BL178" s="24" t="s">
        <v>143</v>
      </c>
      <c r="BM178" s="24" t="s">
        <v>255</v>
      </c>
    </row>
    <row r="179" s="12" customFormat="1">
      <c r="B179" s="247"/>
      <c r="C179" s="248"/>
      <c r="D179" s="249" t="s">
        <v>145</v>
      </c>
      <c r="E179" s="250" t="s">
        <v>34</v>
      </c>
      <c r="F179" s="251" t="s">
        <v>256</v>
      </c>
      <c r="G179" s="248"/>
      <c r="H179" s="250" t="s">
        <v>34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145</v>
      </c>
      <c r="AU179" s="257" t="s">
        <v>86</v>
      </c>
      <c r="AV179" s="12" t="s">
        <v>25</v>
      </c>
      <c r="AW179" s="12" t="s">
        <v>41</v>
      </c>
      <c r="AX179" s="12" t="s">
        <v>78</v>
      </c>
      <c r="AY179" s="257" t="s">
        <v>136</v>
      </c>
    </row>
    <row r="180" s="13" customFormat="1">
      <c r="B180" s="258"/>
      <c r="C180" s="259"/>
      <c r="D180" s="249" t="s">
        <v>145</v>
      </c>
      <c r="E180" s="260" t="s">
        <v>34</v>
      </c>
      <c r="F180" s="261" t="s">
        <v>25</v>
      </c>
      <c r="G180" s="259"/>
      <c r="H180" s="262">
        <v>1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AT180" s="268" t="s">
        <v>145</v>
      </c>
      <c r="AU180" s="268" t="s">
        <v>86</v>
      </c>
      <c r="AV180" s="13" t="s">
        <v>86</v>
      </c>
      <c r="AW180" s="13" t="s">
        <v>41</v>
      </c>
      <c r="AX180" s="13" t="s">
        <v>78</v>
      </c>
      <c r="AY180" s="268" t="s">
        <v>136</v>
      </c>
    </row>
    <row r="181" s="14" customFormat="1">
      <c r="B181" s="269"/>
      <c r="C181" s="270"/>
      <c r="D181" s="249" t="s">
        <v>145</v>
      </c>
      <c r="E181" s="271" t="s">
        <v>34</v>
      </c>
      <c r="F181" s="272" t="s">
        <v>148</v>
      </c>
      <c r="G181" s="270"/>
      <c r="H181" s="273">
        <v>1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AT181" s="279" t="s">
        <v>145</v>
      </c>
      <c r="AU181" s="279" t="s">
        <v>86</v>
      </c>
      <c r="AV181" s="14" t="s">
        <v>143</v>
      </c>
      <c r="AW181" s="14" t="s">
        <v>41</v>
      </c>
      <c r="AX181" s="14" t="s">
        <v>25</v>
      </c>
      <c r="AY181" s="279" t="s">
        <v>136</v>
      </c>
    </row>
    <row r="182" s="1" customFormat="1" ht="16.5" customHeight="1">
      <c r="B182" s="46"/>
      <c r="C182" s="235" t="s">
        <v>257</v>
      </c>
      <c r="D182" s="235" t="s">
        <v>138</v>
      </c>
      <c r="E182" s="236" t="s">
        <v>258</v>
      </c>
      <c r="F182" s="237" t="s">
        <v>259</v>
      </c>
      <c r="G182" s="238" t="s">
        <v>254</v>
      </c>
      <c r="H182" s="239">
        <v>1</v>
      </c>
      <c r="I182" s="240"/>
      <c r="J182" s="241">
        <f>ROUND(I182*H182,2)</f>
        <v>0</v>
      </c>
      <c r="K182" s="237" t="s">
        <v>34</v>
      </c>
      <c r="L182" s="72"/>
      <c r="M182" s="242" t="s">
        <v>34</v>
      </c>
      <c r="N182" s="243" t="s">
        <v>49</v>
      </c>
      <c r="O182" s="47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AR182" s="24" t="s">
        <v>143</v>
      </c>
      <c r="AT182" s="24" t="s">
        <v>138</v>
      </c>
      <c r="AU182" s="24" t="s">
        <v>86</v>
      </c>
      <c r="AY182" s="24" t="s">
        <v>136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25</v>
      </c>
      <c r="BK182" s="246">
        <f>ROUND(I182*H182,2)</f>
        <v>0</v>
      </c>
      <c r="BL182" s="24" t="s">
        <v>143</v>
      </c>
      <c r="BM182" s="24" t="s">
        <v>260</v>
      </c>
    </row>
    <row r="183" s="12" customFormat="1">
      <c r="B183" s="247"/>
      <c r="C183" s="248"/>
      <c r="D183" s="249" t="s">
        <v>145</v>
      </c>
      <c r="E183" s="250" t="s">
        <v>34</v>
      </c>
      <c r="F183" s="251" t="s">
        <v>261</v>
      </c>
      <c r="G183" s="248"/>
      <c r="H183" s="250" t="s">
        <v>34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AT183" s="257" t="s">
        <v>145</v>
      </c>
      <c r="AU183" s="257" t="s">
        <v>86</v>
      </c>
      <c r="AV183" s="12" t="s">
        <v>25</v>
      </c>
      <c r="AW183" s="12" t="s">
        <v>41</v>
      </c>
      <c r="AX183" s="12" t="s">
        <v>78</v>
      </c>
      <c r="AY183" s="257" t="s">
        <v>136</v>
      </c>
    </row>
    <row r="184" s="13" customFormat="1">
      <c r="B184" s="258"/>
      <c r="C184" s="259"/>
      <c r="D184" s="249" t="s">
        <v>145</v>
      </c>
      <c r="E184" s="260" t="s">
        <v>34</v>
      </c>
      <c r="F184" s="261" t="s">
        <v>25</v>
      </c>
      <c r="G184" s="259"/>
      <c r="H184" s="262">
        <v>1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AT184" s="268" t="s">
        <v>145</v>
      </c>
      <c r="AU184" s="268" t="s">
        <v>86</v>
      </c>
      <c r="AV184" s="13" t="s">
        <v>86</v>
      </c>
      <c r="AW184" s="13" t="s">
        <v>41</v>
      </c>
      <c r="AX184" s="13" t="s">
        <v>78</v>
      </c>
      <c r="AY184" s="268" t="s">
        <v>136</v>
      </c>
    </row>
    <row r="185" s="14" customFormat="1">
      <c r="B185" s="269"/>
      <c r="C185" s="270"/>
      <c r="D185" s="249" t="s">
        <v>145</v>
      </c>
      <c r="E185" s="271" t="s">
        <v>34</v>
      </c>
      <c r="F185" s="272" t="s">
        <v>148</v>
      </c>
      <c r="G185" s="270"/>
      <c r="H185" s="273">
        <v>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AT185" s="279" t="s">
        <v>145</v>
      </c>
      <c r="AU185" s="279" t="s">
        <v>86</v>
      </c>
      <c r="AV185" s="14" t="s">
        <v>143</v>
      </c>
      <c r="AW185" s="14" t="s">
        <v>41</v>
      </c>
      <c r="AX185" s="14" t="s">
        <v>25</v>
      </c>
      <c r="AY185" s="279" t="s">
        <v>136</v>
      </c>
    </row>
    <row r="186" s="11" customFormat="1" ht="29.88" customHeight="1">
      <c r="B186" s="219"/>
      <c r="C186" s="220"/>
      <c r="D186" s="221" t="s">
        <v>77</v>
      </c>
      <c r="E186" s="233" t="s">
        <v>262</v>
      </c>
      <c r="F186" s="233" t="s">
        <v>263</v>
      </c>
      <c r="G186" s="220"/>
      <c r="H186" s="220"/>
      <c r="I186" s="223"/>
      <c r="J186" s="234">
        <f>BK186</f>
        <v>0</v>
      </c>
      <c r="K186" s="220"/>
      <c r="L186" s="225"/>
      <c r="M186" s="226"/>
      <c r="N186" s="227"/>
      <c r="O186" s="227"/>
      <c r="P186" s="228">
        <f>SUM(P187:P218)</f>
        <v>0</v>
      </c>
      <c r="Q186" s="227"/>
      <c r="R186" s="228">
        <f>SUM(R187:R218)</f>
        <v>0</v>
      </c>
      <c r="S186" s="227"/>
      <c r="T186" s="229">
        <f>SUM(T187:T218)</f>
        <v>0</v>
      </c>
      <c r="AR186" s="230" t="s">
        <v>25</v>
      </c>
      <c r="AT186" s="231" t="s">
        <v>77</v>
      </c>
      <c r="AU186" s="231" t="s">
        <v>25</v>
      </c>
      <c r="AY186" s="230" t="s">
        <v>136</v>
      </c>
      <c r="BK186" s="232">
        <f>SUM(BK187:BK218)</f>
        <v>0</v>
      </c>
    </row>
    <row r="187" s="1" customFormat="1" ht="25.5" customHeight="1">
      <c r="B187" s="46"/>
      <c r="C187" s="235" t="s">
        <v>264</v>
      </c>
      <c r="D187" s="235" t="s">
        <v>138</v>
      </c>
      <c r="E187" s="236" t="s">
        <v>265</v>
      </c>
      <c r="F187" s="237" t="s">
        <v>266</v>
      </c>
      <c r="G187" s="238" t="s">
        <v>267</v>
      </c>
      <c r="H187" s="239">
        <v>325.38</v>
      </c>
      <c r="I187" s="240"/>
      <c r="J187" s="241">
        <f>ROUND(I187*H187,2)</f>
        <v>0</v>
      </c>
      <c r="K187" s="237" t="s">
        <v>142</v>
      </c>
      <c r="L187" s="72"/>
      <c r="M187" s="242" t="s">
        <v>34</v>
      </c>
      <c r="N187" s="243" t="s">
        <v>49</v>
      </c>
      <c r="O187" s="47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AR187" s="24" t="s">
        <v>143</v>
      </c>
      <c r="AT187" s="24" t="s">
        <v>138</v>
      </c>
      <c r="AU187" s="24" t="s">
        <v>86</v>
      </c>
      <c r="AY187" s="24" t="s">
        <v>136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25</v>
      </c>
      <c r="BK187" s="246">
        <f>ROUND(I187*H187,2)</f>
        <v>0</v>
      </c>
      <c r="BL187" s="24" t="s">
        <v>143</v>
      </c>
      <c r="BM187" s="24" t="s">
        <v>268</v>
      </c>
    </row>
    <row r="188" s="12" customFormat="1">
      <c r="B188" s="247"/>
      <c r="C188" s="248"/>
      <c r="D188" s="249" t="s">
        <v>145</v>
      </c>
      <c r="E188" s="250" t="s">
        <v>34</v>
      </c>
      <c r="F188" s="251" t="s">
        <v>269</v>
      </c>
      <c r="G188" s="248"/>
      <c r="H188" s="250" t="s">
        <v>34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145</v>
      </c>
      <c r="AU188" s="257" t="s">
        <v>86</v>
      </c>
      <c r="AV188" s="12" t="s">
        <v>25</v>
      </c>
      <c r="AW188" s="12" t="s">
        <v>41</v>
      </c>
      <c r="AX188" s="12" t="s">
        <v>78</v>
      </c>
      <c r="AY188" s="257" t="s">
        <v>136</v>
      </c>
    </row>
    <row r="189" s="13" customFormat="1">
      <c r="B189" s="258"/>
      <c r="C189" s="259"/>
      <c r="D189" s="249" t="s">
        <v>145</v>
      </c>
      <c r="E189" s="260" t="s">
        <v>34</v>
      </c>
      <c r="F189" s="261" t="s">
        <v>270</v>
      </c>
      <c r="G189" s="259"/>
      <c r="H189" s="262">
        <v>325.38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AT189" s="268" t="s">
        <v>145</v>
      </c>
      <c r="AU189" s="268" t="s">
        <v>86</v>
      </c>
      <c r="AV189" s="13" t="s">
        <v>86</v>
      </c>
      <c r="AW189" s="13" t="s">
        <v>41</v>
      </c>
      <c r="AX189" s="13" t="s">
        <v>78</v>
      </c>
      <c r="AY189" s="268" t="s">
        <v>136</v>
      </c>
    </row>
    <row r="190" s="14" customFormat="1">
      <c r="B190" s="269"/>
      <c r="C190" s="270"/>
      <c r="D190" s="249" t="s">
        <v>145</v>
      </c>
      <c r="E190" s="271" t="s">
        <v>34</v>
      </c>
      <c r="F190" s="272" t="s">
        <v>148</v>
      </c>
      <c r="G190" s="270"/>
      <c r="H190" s="273">
        <v>325.38</v>
      </c>
      <c r="I190" s="274"/>
      <c r="J190" s="270"/>
      <c r="K190" s="270"/>
      <c r="L190" s="275"/>
      <c r="M190" s="276"/>
      <c r="N190" s="277"/>
      <c r="O190" s="277"/>
      <c r="P190" s="277"/>
      <c r="Q190" s="277"/>
      <c r="R190" s="277"/>
      <c r="S190" s="277"/>
      <c r="T190" s="278"/>
      <c r="AT190" s="279" t="s">
        <v>145</v>
      </c>
      <c r="AU190" s="279" t="s">
        <v>86</v>
      </c>
      <c r="AV190" s="14" t="s">
        <v>143</v>
      </c>
      <c r="AW190" s="14" t="s">
        <v>41</v>
      </c>
      <c r="AX190" s="14" t="s">
        <v>25</v>
      </c>
      <c r="AY190" s="279" t="s">
        <v>136</v>
      </c>
    </row>
    <row r="191" s="1" customFormat="1" ht="25.5" customHeight="1">
      <c r="B191" s="46"/>
      <c r="C191" s="235" t="s">
        <v>271</v>
      </c>
      <c r="D191" s="235" t="s">
        <v>138</v>
      </c>
      <c r="E191" s="236" t="s">
        <v>272</v>
      </c>
      <c r="F191" s="237" t="s">
        <v>273</v>
      </c>
      <c r="G191" s="238" t="s">
        <v>267</v>
      </c>
      <c r="H191" s="239">
        <v>2928.4200000000001</v>
      </c>
      <c r="I191" s="240"/>
      <c r="J191" s="241">
        <f>ROUND(I191*H191,2)</f>
        <v>0</v>
      </c>
      <c r="K191" s="237" t="s">
        <v>142</v>
      </c>
      <c r="L191" s="72"/>
      <c r="M191" s="242" t="s">
        <v>34</v>
      </c>
      <c r="N191" s="243" t="s">
        <v>49</v>
      </c>
      <c r="O191" s="47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AR191" s="24" t="s">
        <v>143</v>
      </c>
      <c r="AT191" s="24" t="s">
        <v>138</v>
      </c>
      <c r="AU191" s="24" t="s">
        <v>86</v>
      </c>
      <c r="AY191" s="24" t="s">
        <v>136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25</v>
      </c>
      <c r="BK191" s="246">
        <f>ROUND(I191*H191,2)</f>
        <v>0</v>
      </c>
      <c r="BL191" s="24" t="s">
        <v>143</v>
      </c>
      <c r="BM191" s="24" t="s">
        <v>274</v>
      </c>
    </row>
    <row r="192" s="12" customFormat="1">
      <c r="B192" s="247"/>
      <c r="C192" s="248"/>
      <c r="D192" s="249" t="s">
        <v>145</v>
      </c>
      <c r="E192" s="250" t="s">
        <v>34</v>
      </c>
      <c r="F192" s="251" t="s">
        <v>275</v>
      </c>
      <c r="G192" s="248"/>
      <c r="H192" s="250" t="s">
        <v>34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AT192" s="257" t="s">
        <v>145</v>
      </c>
      <c r="AU192" s="257" t="s">
        <v>86</v>
      </c>
      <c r="AV192" s="12" t="s">
        <v>25</v>
      </c>
      <c r="AW192" s="12" t="s">
        <v>41</v>
      </c>
      <c r="AX192" s="12" t="s">
        <v>78</v>
      </c>
      <c r="AY192" s="257" t="s">
        <v>136</v>
      </c>
    </row>
    <row r="193" s="13" customFormat="1">
      <c r="B193" s="258"/>
      <c r="C193" s="259"/>
      <c r="D193" s="249" t="s">
        <v>145</v>
      </c>
      <c r="E193" s="260" t="s">
        <v>34</v>
      </c>
      <c r="F193" s="261" t="s">
        <v>276</v>
      </c>
      <c r="G193" s="259"/>
      <c r="H193" s="262">
        <v>2928.4200000000001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AT193" s="268" t="s">
        <v>145</v>
      </c>
      <c r="AU193" s="268" t="s">
        <v>86</v>
      </c>
      <c r="AV193" s="13" t="s">
        <v>86</v>
      </c>
      <c r="AW193" s="13" t="s">
        <v>41</v>
      </c>
      <c r="AX193" s="13" t="s">
        <v>78</v>
      </c>
      <c r="AY193" s="268" t="s">
        <v>136</v>
      </c>
    </row>
    <row r="194" s="14" customFormat="1">
      <c r="B194" s="269"/>
      <c r="C194" s="270"/>
      <c r="D194" s="249" t="s">
        <v>145</v>
      </c>
      <c r="E194" s="271" t="s">
        <v>34</v>
      </c>
      <c r="F194" s="272" t="s">
        <v>148</v>
      </c>
      <c r="G194" s="270"/>
      <c r="H194" s="273">
        <v>2928.4200000000001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AT194" s="279" t="s">
        <v>145</v>
      </c>
      <c r="AU194" s="279" t="s">
        <v>86</v>
      </c>
      <c r="AV194" s="14" t="s">
        <v>143</v>
      </c>
      <c r="AW194" s="14" t="s">
        <v>41</v>
      </c>
      <c r="AX194" s="14" t="s">
        <v>25</v>
      </c>
      <c r="AY194" s="279" t="s">
        <v>136</v>
      </c>
    </row>
    <row r="195" s="1" customFormat="1" ht="25.5" customHeight="1">
      <c r="B195" s="46"/>
      <c r="C195" s="235" t="s">
        <v>277</v>
      </c>
      <c r="D195" s="235" t="s">
        <v>138</v>
      </c>
      <c r="E195" s="236" t="s">
        <v>278</v>
      </c>
      <c r="F195" s="237" t="s">
        <v>279</v>
      </c>
      <c r="G195" s="238" t="s">
        <v>267</v>
      </c>
      <c r="H195" s="239">
        <v>296.68299999999999</v>
      </c>
      <c r="I195" s="240"/>
      <c r="J195" s="241">
        <f>ROUND(I195*H195,2)</f>
        <v>0</v>
      </c>
      <c r="K195" s="237" t="s">
        <v>142</v>
      </c>
      <c r="L195" s="72"/>
      <c r="M195" s="242" t="s">
        <v>34</v>
      </c>
      <c r="N195" s="243" t="s">
        <v>49</v>
      </c>
      <c r="O195" s="47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AR195" s="24" t="s">
        <v>143</v>
      </c>
      <c r="AT195" s="24" t="s">
        <v>138</v>
      </c>
      <c r="AU195" s="24" t="s">
        <v>86</v>
      </c>
      <c r="AY195" s="24" t="s">
        <v>136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24" t="s">
        <v>25</v>
      </c>
      <c r="BK195" s="246">
        <f>ROUND(I195*H195,2)</f>
        <v>0</v>
      </c>
      <c r="BL195" s="24" t="s">
        <v>143</v>
      </c>
      <c r="BM195" s="24" t="s">
        <v>280</v>
      </c>
    </row>
    <row r="196" s="12" customFormat="1">
      <c r="B196" s="247"/>
      <c r="C196" s="248"/>
      <c r="D196" s="249" t="s">
        <v>145</v>
      </c>
      <c r="E196" s="250" t="s">
        <v>34</v>
      </c>
      <c r="F196" s="251" t="s">
        <v>281</v>
      </c>
      <c r="G196" s="248"/>
      <c r="H196" s="250" t="s">
        <v>34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AT196" s="257" t="s">
        <v>145</v>
      </c>
      <c r="AU196" s="257" t="s">
        <v>86</v>
      </c>
      <c r="AV196" s="12" t="s">
        <v>25</v>
      </c>
      <c r="AW196" s="12" t="s">
        <v>41</v>
      </c>
      <c r="AX196" s="12" t="s">
        <v>78</v>
      </c>
      <c r="AY196" s="257" t="s">
        <v>136</v>
      </c>
    </row>
    <row r="197" s="13" customFormat="1">
      <c r="B197" s="258"/>
      <c r="C197" s="259"/>
      <c r="D197" s="249" t="s">
        <v>145</v>
      </c>
      <c r="E197" s="260" t="s">
        <v>34</v>
      </c>
      <c r="F197" s="261" t="s">
        <v>282</v>
      </c>
      <c r="G197" s="259"/>
      <c r="H197" s="262">
        <v>296.68299999999999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AT197" s="268" t="s">
        <v>145</v>
      </c>
      <c r="AU197" s="268" t="s">
        <v>86</v>
      </c>
      <c r="AV197" s="13" t="s">
        <v>86</v>
      </c>
      <c r="AW197" s="13" t="s">
        <v>41</v>
      </c>
      <c r="AX197" s="13" t="s">
        <v>78</v>
      </c>
      <c r="AY197" s="268" t="s">
        <v>136</v>
      </c>
    </row>
    <row r="198" s="14" customFormat="1">
      <c r="B198" s="269"/>
      <c r="C198" s="270"/>
      <c r="D198" s="249" t="s">
        <v>145</v>
      </c>
      <c r="E198" s="271" t="s">
        <v>34</v>
      </c>
      <c r="F198" s="272" t="s">
        <v>148</v>
      </c>
      <c r="G198" s="270"/>
      <c r="H198" s="273">
        <v>296.68299999999999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AT198" s="279" t="s">
        <v>145</v>
      </c>
      <c r="AU198" s="279" t="s">
        <v>86</v>
      </c>
      <c r="AV198" s="14" t="s">
        <v>143</v>
      </c>
      <c r="AW198" s="14" t="s">
        <v>41</v>
      </c>
      <c r="AX198" s="14" t="s">
        <v>25</v>
      </c>
      <c r="AY198" s="279" t="s">
        <v>136</v>
      </c>
    </row>
    <row r="199" s="1" customFormat="1" ht="38.25" customHeight="1">
      <c r="B199" s="46"/>
      <c r="C199" s="235" t="s">
        <v>283</v>
      </c>
      <c r="D199" s="235" t="s">
        <v>138</v>
      </c>
      <c r="E199" s="236" t="s">
        <v>284</v>
      </c>
      <c r="F199" s="237" t="s">
        <v>285</v>
      </c>
      <c r="G199" s="238" t="s">
        <v>267</v>
      </c>
      <c r="H199" s="239">
        <v>2670.1469999999999</v>
      </c>
      <c r="I199" s="240"/>
      <c r="J199" s="241">
        <f>ROUND(I199*H199,2)</f>
        <v>0</v>
      </c>
      <c r="K199" s="237" t="s">
        <v>142</v>
      </c>
      <c r="L199" s="72"/>
      <c r="M199" s="242" t="s">
        <v>34</v>
      </c>
      <c r="N199" s="243" t="s">
        <v>49</v>
      </c>
      <c r="O199" s="47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AR199" s="24" t="s">
        <v>143</v>
      </c>
      <c r="AT199" s="24" t="s">
        <v>138</v>
      </c>
      <c r="AU199" s="24" t="s">
        <v>86</v>
      </c>
      <c r="AY199" s="24" t="s">
        <v>136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4" t="s">
        <v>25</v>
      </c>
      <c r="BK199" s="246">
        <f>ROUND(I199*H199,2)</f>
        <v>0</v>
      </c>
      <c r="BL199" s="24" t="s">
        <v>143</v>
      </c>
      <c r="BM199" s="24" t="s">
        <v>286</v>
      </c>
    </row>
    <row r="200" s="12" customFormat="1">
      <c r="B200" s="247"/>
      <c r="C200" s="248"/>
      <c r="D200" s="249" t="s">
        <v>145</v>
      </c>
      <c r="E200" s="250" t="s">
        <v>34</v>
      </c>
      <c r="F200" s="251" t="s">
        <v>287</v>
      </c>
      <c r="G200" s="248"/>
      <c r="H200" s="250" t="s">
        <v>34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AT200" s="257" t="s">
        <v>145</v>
      </c>
      <c r="AU200" s="257" t="s">
        <v>86</v>
      </c>
      <c r="AV200" s="12" t="s">
        <v>25</v>
      </c>
      <c r="AW200" s="12" t="s">
        <v>41</v>
      </c>
      <c r="AX200" s="12" t="s">
        <v>78</v>
      </c>
      <c r="AY200" s="257" t="s">
        <v>136</v>
      </c>
    </row>
    <row r="201" s="13" customFormat="1">
      <c r="B201" s="258"/>
      <c r="C201" s="259"/>
      <c r="D201" s="249" t="s">
        <v>145</v>
      </c>
      <c r="E201" s="260" t="s">
        <v>34</v>
      </c>
      <c r="F201" s="261" t="s">
        <v>288</v>
      </c>
      <c r="G201" s="259"/>
      <c r="H201" s="262">
        <v>2670.1469999999999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AT201" s="268" t="s">
        <v>145</v>
      </c>
      <c r="AU201" s="268" t="s">
        <v>86</v>
      </c>
      <c r="AV201" s="13" t="s">
        <v>86</v>
      </c>
      <c r="AW201" s="13" t="s">
        <v>41</v>
      </c>
      <c r="AX201" s="13" t="s">
        <v>78</v>
      </c>
      <c r="AY201" s="268" t="s">
        <v>136</v>
      </c>
    </row>
    <row r="202" s="14" customFormat="1">
      <c r="B202" s="269"/>
      <c r="C202" s="270"/>
      <c r="D202" s="249" t="s">
        <v>145</v>
      </c>
      <c r="E202" s="271" t="s">
        <v>34</v>
      </c>
      <c r="F202" s="272" t="s">
        <v>148</v>
      </c>
      <c r="G202" s="270"/>
      <c r="H202" s="273">
        <v>2670.1469999999999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AT202" s="279" t="s">
        <v>145</v>
      </c>
      <c r="AU202" s="279" t="s">
        <v>86</v>
      </c>
      <c r="AV202" s="14" t="s">
        <v>143</v>
      </c>
      <c r="AW202" s="14" t="s">
        <v>41</v>
      </c>
      <c r="AX202" s="14" t="s">
        <v>25</v>
      </c>
      <c r="AY202" s="279" t="s">
        <v>136</v>
      </c>
    </row>
    <row r="203" s="1" customFormat="1" ht="16.5" customHeight="1">
      <c r="B203" s="46"/>
      <c r="C203" s="235" t="s">
        <v>289</v>
      </c>
      <c r="D203" s="235" t="s">
        <v>138</v>
      </c>
      <c r="E203" s="236" t="s">
        <v>290</v>
      </c>
      <c r="F203" s="237" t="s">
        <v>291</v>
      </c>
      <c r="G203" s="238" t="s">
        <v>267</v>
      </c>
      <c r="H203" s="239">
        <v>325.38</v>
      </c>
      <c r="I203" s="240"/>
      <c r="J203" s="241">
        <f>ROUND(I203*H203,2)</f>
        <v>0</v>
      </c>
      <c r="K203" s="237" t="s">
        <v>142</v>
      </c>
      <c r="L203" s="72"/>
      <c r="M203" s="242" t="s">
        <v>34</v>
      </c>
      <c r="N203" s="243" t="s">
        <v>49</v>
      </c>
      <c r="O203" s="47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AR203" s="24" t="s">
        <v>143</v>
      </c>
      <c r="AT203" s="24" t="s">
        <v>138</v>
      </c>
      <c r="AU203" s="24" t="s">
        <v>86</v>
      </c>
      <c r="AY203" s="24" t="s">
        <v>136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24" t="s">
        <v>25</v>
      </c>
      <c r="BK203" s="246">
        <f>ROUND(I203*H203,2)</f>
        <v>0</v>
      </c>
      <c r="BL203" s="24" t="s">
        <v>143</v>
      </c>
      <c r="BM203" s="24" t="s">
        <v>292</v>
      </c>
    </row>
    <row r="204" s="12" customFormat="1">
      <c r="B204" s="247"/>
      <c r="C204" s="248"/>
      <c r="D204" s="249" t="s">
        <v>145</v>
      </c>
      <c r="E204" s="250" t="s">
        <v>34</v>
      </c>
      <c r="F204" s="251" t="s">
        <v>293</v>
      </c>
      <c r="G204" s="248"/>
      <c r="H204" s="250" t="s">
        <v>34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AT204" s="257" t="s">
        <v>145</v>
      </c>
      <c r="AU204" s="257" t="s">
        <v>86</v>
      </c>
      <c r="AV204" s="12" t="s">
        <v>25</v>
      </c>
      <c r="AW204" s="12" t="s">
        <v>41</v>
      </c>
      <c r="AX204" s="12" t="s">
        <v>78</v>
      </c>
      <c r="AY204" s="257" t="s">
        <v>136</v>
      </c>
    </row>
    <row r="205" s="13" customFormat="1">
      <c r="B205" s="258"/>
      <c r="C205" s="259"/>
      <c r="D205" s="249" t="s">
        <v>145</v>
      </c>
      <c r="E205" s="260" t="s">
        <v>34</v>
      </c>
      <c r="F205" s="261" t="s">
        <v>294</v>
      </c>
      <c r="G205" s="259"/>
      <c r="H205" s="262">
        <v>325.38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AT205" s="268" t="s">
        <v>145</v>
      </c>
      <c r="AU205" s="268" t="s">
        <v>86</v>
      </c>
      <c r="AV205" s="13" t="s">
        <v>86</v>
      </c>
      <c r="AW205" s="13" t="s">
        <v>41</v>
      </c>
      <c r="AX205" s="13" t="s">
        <v>78</v>
      </c>
      <c r="AY205" s="268" t="s">
        <v>136</v>
      </c>
    </row>
    <row r="206" s="14" customFormat="1">
      <c r="B206" s="269"/>
      <c r="C206" s="270"/>
      <c r="D206" s="249" t="s">
        <v>145</v>
      </c>
      <c r="E206" s="271" t="s">
        <v>34</v>
      </c>
      <c r="F206" s="272" t="s">
        <v>148</v>
      </c>
      <c r="G206" s="270"/>
      <c r="H206" s="273">
        <v>325.38</v>
      </c>
      <c r="I206" s="274"/>
      <c r="J206" s="270"/>
      <c r="K206" s="270"/>
      <c r="L206" s="275"/>
      <c r="M206" s="276"/>
      <c r="N206" s="277"/>
      <c r="O206" s="277"/>
      <c r="P206" s="277"/>
      <c r="Q206" s="277"/>
      <c r="R206" s="277"/>
      <c r="S206" s="277"/>
      <c r="T206" s="278"/>
      <c r="AT206" s="279" t="s">
        <v>145</v>
      </c>
      <c r="AU206" s="279" t="s">
        <v>86</v>
      </c>
      <c r="AV206" s="14" t="s">
        <v>143</v>
      </c>
      <c r="AW206" s="14" t="s">
        <v>41</v>
      </c>
      <c r="AX206" s="14" t="s">
        <v>25</v>
      </c>
      <c r="AY206" s="279" t="s">
        <v>136</v>
      </c>
    </row>
    <row r="207" s="1" customFormat="1" ht="25.5" customHeight="1">
      <c r="B207" s="46"/>
      <c r="C207" s="235" t="s">
        <v>295</v>
      </c>
      <c r="D207" s="235" t="s">
        <v>138</v>
      </c>
      <c r="E207" s="236" t="s">
        <v>296</v>
      </c>
      <c r="F207" s="237" t="s">
        <v>297</v>
      </c>
      <c r="G207" s="238" t="s">
        <v>267</v>
      </c>
      <c r="H207" s="239">
        <v>296.68299999999999</v>
      </c>
      <c r="I207" s="240"/>
      <c r="J207" s="241">
        <f>ROUND(I207*H207,2)</f>
        <v>0</v>
      </c>
      <c r="K207" s="237" t="s">
        <v>142</v>
      </c>
      <c r="L207" s="72"/>
      <c r="M207" s="242" t="s">
        <v>34</v>
      </c>
      <c r="N207" s="243" t="s">
        <v>49</v>
      </c>
      <c r="O207" s="47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AR207" s="24" t="s">
        <v>143</v>
      </c>
      <c r="AT207" s="24" t="s">
        <v>138</v>
      </c>
      <c r="AU207" s="24" t="s">
        <v>86</v>
      </c>
      <c r="AY207" s="24" t="s">
        <v>136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4" t="s">
        <v>25</v>
      </c>
      <c r="BK207" s="246">
        <f>ROUND(I207*H207,2)</f>
        <v>0</v>
      </c>
      <c r="BL207" s="24" t="s">
        <v>143</v>
      </c>
      <c r="BM207" s="24" t="s">
        <v>298</v>
      </c>
    </row>
    <row r="208" s="12" customFormat="1">
      <c r="B208" s="247"/>
      <c r="C208" s="248"/>
      <c r="D208" s="249" t="s">
        <v>145</v>
      </c>
      <c r="E208" s="250" t="s">
        <v>34</v>
      </c>
      <c r="F208" s="251" t="s">
        <v>281</v>
      </c>
      <c r="G208" s="248"/>
      <c r="H208" s="250" t="s">
        <v>34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145</v>
      </c>
      <c r="AU208" s="257" t="s">
        <v>86</v>
      </c>
      <c r="AV208" s="12" t="s">
        <v>25</v>
      </c>
      <c r="AW208" s="12" t="s">
        <v>41</v>
      </c>
      <c r="AX208" s="12" t="s">
        <v>78</v>
      </c>
      <c r="AY208" s="257" t="s">
        <v>136</v>
      </c>
    </row>
    <row r="209" s="13" customFormat="1">
      <c r="B209" s="258"/>
      <c r="C209" s="259"/>
      <c r="D209" s="249" t="s">
        <v>145</v>
      </c>
      <c r="E209" s="260" t="s">
        <v>34</v>
      </c>
      <c r="F209" s="261" t="s">
        <v>299</v>
      </c>
      <c r="G209" s="259"/>
      <c r="H209" s="262">
        <v>296.68299999999999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AT209" s="268" t="s">
        <v>145</v>
      </c>
      <c r="AU209" s="268" t="s">
        <v>86</v>
      </c>
      <c r="AV209" s="13" t="s">
        <v>86</v>
      </c>
      <c r="AW209" s="13" t="s">
        <v>41</v>
      </c>
      <c r="AX209" s="13" t="s">
        <v>78</v>
      </c>
      <c r="AY209" s="268" t="s">
        <v>136</v>
      </c>
    </row>
    <row r="210" s="14" customFormat="1">
      <c r="B210" s="269"/>
      <c r="C210" s="270"/>
      <c r="D210" s="249" t="s">
        <v>145</v>
      </c>
      <c r="E210" s="271" t="s">
        <v>34</v>
      </c>
      <c r="F210" s="272" t="s">
        <v>148</v>
      </c>
      <c r="G210" s="270"/>
      <c r="H210" s="273">
        <v>296.68299999999999</v>
      </c>
      <c r="I210" s="274"/>
      <c r="J210" s="270"/>
      <c r="K210" s="270"/>
      <c r="L210" s="275"/>
      <c r="M210" s="276"/>
      <c r="N210" s="277"/>
      <c r="O210" s="277"/>
      <c r="P210" s="277"/>
      <c r="Q210" s="277"/>
      <c r="R210" s="277"/>
      <c r="S210" s="277"/>
      <c r="T210" s="278"/>
      <c r="AT210" s="279" t="s">
        <v>145</v>
      </c>
      <c r="AU210" s="279" t="s">
        <v>86</v>
      </c>
      <c r="AV210" s="14" t="s">
        <v>143</v>
      </c>
      <c r="AW210" s="14" t="s">
        <v>41</v>
      </c>
      <c r="AX210" s="14" t="s">
        <v>25</v>
      </c>
      <c r="AY210" s="279" t="s">
        <v>136</v>
      </c>
    </row>
    <row r="211" s="1" customFormat="1" ht="16.5" customHeight="1">
      <c r="B211" s="46"/>
      <c r="C211" s="235" t="s">
        <v>300</v>
      </c>
      <c r="D211" s="235" t="s">
        <v>138</v>
      </c>
      <c r="E211" s="236" t="s">
        <v>301</v>
      </c>
      <c r="F211" s="237" t="s">
        <v>302</v>
      </c>
      <c r="G211" s="238" t="s">
        <v>226</v>
      </c>
      <c r="H211" s="239">
        <v>257.44999999999999</v>
      </c>
      <c r="I211" s="240"/>
      <c r="J211" s="241">
        <f>ROUND(I211*H211,2)</f>
        <v>0</v>
      </c>
      <c r="K211" s="237" t="s">
        <v>34</v>
      </c>
      <c r="L211" s="72"/>
      <c r="M211" s="242" t="s">
        <v>34</v>
      </c>
      <c r="N211" s="243" t="s">
        <v>49</v>
      </c>
      <c r="O211" s="47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AR211" s="24" t="s">
        <v>143</v>
      </c>
      <c r="AT211" s="24" t="s">
        <v>138</v>
      </c>
      <c r="AU211" s="24" t="s">
        <v>86</v>
      </c>
      <c r="AY211" s="24" t="s">
        <v>136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4" t="s">
        <v>25</v>
      </c>
      <c r="BK211" s="246">
        <f>ROUND(I211*H211,2)</f>
        <v>0</v>
      </c>
      <c r="BL211" s="24" t="s">
        <v>143</v>
      </c>
      <c r="BM211" s="24" t="s">
        <v>303</v>
      </c>
    </row>
    <row r="212" s="12" customFormat="1">
      <c r="B212" s="247"/>
      <c r="C212" s="248"/>
      <c r="D212" s="249" t="s">
        <v>145</v>
      </c>
      <c r="E212" s="250" t="s">
        <v>34</v>
      </c>
      <c r="F212" s="251" t="s">
        <v>293</v>
      </c>
      <c r="G212" s="248"/>
      <c r="H212" s="250" t="s">
        <v>34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145</v>
      </c>
      <c r="AU212" s="257" t="s">
        <v>86</v>
      </c>
      <c r="AV212" s="12" t="s">
        <v>25</v>
      </c>
      <c r="AW212" s="12" t="s">
        <v>41</v>
      </c>
      <c r="AX212" s="12" t="s">
        <v>78</v>
      </c>
      <c r="AY212" s="257" t="s">
        <v>136</v>
      </c>
    </row>
    <row r="213" s="13" customFormat="1">
      <c r="B213" s="258"/>
      <c r="C213" s="259"/>
      <c r="D213" s="249" t="s">
        <v>145</v>
      </c>
      <c r="E213" s="260" t="s">
        <v>34</v>
      </c>
      <c r="F213" s="261" t="s">
        <v>304</v>
      </c>
      <c r="G213" s="259"/>
      <c r="H213" s="262">
        <v>257.44999999999999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AT213" s="268" t="s">
        <v>145</v>
      </c>
      <c r="AU213" s="268" t="s">
        <v>86</v>
      </c>
      <c r="AV213" s="13" t="s">
        <v>86</v>
      </c>
      <c r="AW213" s="13" t="s">
        <v>41</v>
      </c>
      <c r="AX213" s="13" t="s">
        <v>78</v>
      </c>
      <c r="AY213" s="268" t="s">
        <v>136</v>
      </c>
    </row>
    <row r="214" s="14" customFormat="1">
      <c r="B214" s="269"/>
      <c r="C214" s="270"/>
      <c r="D214" s="249" t="s">
        <v>145</v>
      </c>
      <c r="E214" s="271" t="s">
        <v>34</v>
      </c>
      <c r="F214" s="272" t="s">
        <v>148</v>
      </c>
      <c r="G214" s="270"/>
      <c r="H214" s="273">
        <v>257.44999999999999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AT214" s="279" t="s">
        <v>145</v>
      </c>
      <c r="AU214" s="279" t="s">
        <v>86</v>
      </c>
      <c r="AV214" s="14" t="s">
        <v>143</v>
      </c>
      <c r="AW214" s="14" t="s">
        <v>41</v>
      </c>
      <c r="AX214" s="14" t="s">
        <v>25</v>
      </c>
      <c r="AY214" s="279" t="s">
        <v>136</v>
      </c>
    </row>
    <row r="215" s="1" customFormat="1" ht="16.5" customHeight="1">
      <c r="B215" s="46"/>
      <c r="C215" s="235" t="s">
        <v>305</v>
      </c>
      <c r="D215" s="235" t="s">
        <v>138</v>
      </c>
      <c r="E215" s="236" t="s">
        <v>306</v>
      </c>
      <c r="F215" s="237" t="s">
        <v>307</v>
      </c>
      <c r="G215" s="238" t="s">
        <v>226</v>
      </c>
      <c r="H215" s="239">
        <v>66.278000000000006</v>
      </c>
      <c r="I215" s="240"/>
      <c r="J215" s="241">
        <f>ROUND(I215*H215,2)</f>
        <v>0</v>
      </c>
      <c r="K215" s="237" t="s">
        <v>34</v>
      </c>
      <c r="L215" s="72"/>
      <c r="M215" s="242" t="s">
        <v>34</v>
      </c>
      <c r="N215" s="243" t="s">
        <v>49</v>
      </c>
      <c r="O215" s="47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AR215" s="24" t="s">
        <v>143</v>
      </c>
      <c r="AT215" s="24" t="s">
        <v>138</v>
      </c>
      <c r="AU215" s="24" t="s">
        <v>86</v>
      </c>
      <c r="AY215" s="24" t="s">
        <v>136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24" t="s">
        <v>25</v>
      </c>
      <c r="BK215" s="246">
        <f>ROUND(I215*H215,2)</f>
        <v>0</v>
      </c>
      <c r="BL215" s="24" t="s">
        <v>143</v>
      </c>
      <c r="BM215" s="24" t="s">
        <v>308</v>
      </c>
    </row>
    <row r="216" s="12" customFormat="1">
      <c r="B216" s="247"/>
      <c r="C216" s="248"/>
      <c r="D216" s="249" t="s">
        <v>145</v>
      </c>
      <c r="E216" s="250" t="s">
        <v>34</v>
      </c>
      <c r="F216" s="251" t="s">
        <v>281</v>
      </c>
      <c r="G216" s="248"/>
      <c r="H216" s="250" t="s">
        <v>34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AT216" s="257" t="s">
        <v>145</v>
      </c>
      <c r="AU216" s="257" t="s">
        <v>86</v>
      </c>
      <c r="AV216" s="12" t="s">
        <v>25</v>
      </c>
      <c r="AW216" s="12" t="s">
        <v>41</v>
      </c>
      <c r="AX216" s="12" t="s">
        <v>78</v>
      </c>
      <c r="AY216" s="257" t="s">
        <v>136</v>
      </c>
    </row>
    <row r="217" s="13" customFormat="1">
      <c r="B217" s="258"/>
      <c r="C217" s="259"/>
      <c r="D217" s="249" t="s">
        <v>145</v>
      </c>
      <c r="E217" s="260" t="s">
        <v>34</v>
      </c>
      <c r="F217" s="261" t="s">
        <v>309</v>
      </c>
      <c r="G217" s="259"/>
      <c r="H217" s="262">
        <v>66.278000000000006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AT217" s="268" t="s">
        <v>145</v>
      </c>
      <c r="AU217" s="268" t="s">
        <v>86</v>
      </c>
      <c r="AV217" s="13" t="s">
        <v>86</v>
      </c>
      <c r="AW217" s="13" t="s">
        <v>41</v>
      </c>
      <c r="AX217" s="13" t="s">
        <v>78</v>
      </c>
      <c r="AY217" s="268" t="s">
        <v>136</v>
      </c>
    </row>
    <row r="218" s="14" customFormat="1">
      <c r="B218" s="269"/>
      <c r="C218" s="270"/>
      <c r="D218" s="249" t="s">
        <v>145</v>
      </c>
      <c r="E218" s="271" t="s">
        <v>34</v>
      </c>
      <c r="F218" s="272" t="s">
        <v>148</v>
      </c>
      <c r="G218" s="270"/>
      <c r="H218" s="273">
        <v>66.278000000000006</v>
      </c>
      <c r="I218" s="274"/>
      <c r="J218" s="270"/>
      <c r="K218" s="270"/>
      <c r="L218" s="275"/>
      <c r="M218" s="280"/>
      <c r="N218" s="281"/>
      <c r="O218" s="281"/>
      <c r="P218" s="281"/>
      <c r="Q218" s="281"/>
      <c r="R218" s="281"/>
      <c r="S218" s="281"/>
      <c r="T218" s="282"/>
      <c r="AT218" s="279" t="s">
        <v>145</v>
      </c>
      <c r="AU218" s="279" t="s">
        <v>86</v>
      </c>
      <c r="AV218" s="14" t="s">
        <v>143</v>
      </c>
      <c r="AW218" s="14" t="s">
        <v>41</v>
      </c>
      <c r="AX218" s="14" t="s">
        <v>25</v>
      </c>
      <c r="AY218" s="279" t="s">
        <v>136</v>
      </c>
    </row>
    <row r="219" s="1" customFormat="1" ht="6.96" customHeight="1">
      <c r="B219" s="67"/>
      <c r="C219" s="68"/>
      <c r="D219" s="68"/>
      <c r="E219" s="68"/>
      <c r="F219" s="68"/>
      <c r="G219" s="68"/>
      <c r="H219" s="68"/>
      <c r="I219" s="178"/>
      <c r="J219" s="68"/>
      <c r="K219" s="68"/>
      <c r="L219" s="72"/>
    </row>
  </sheetData>
  <sheetProtection sheet="1" autoFilter="0" formatColumns="0" formatRows="0" objects="1" scenarios="1" spinCount="100000" saltValue="LlvW6kyGUb6568GRX4pQenZXUMTcCPF5uwvxrzqd2q8VTnB8sshz0TxFOd4guxo0da7GbckD2bNft5iCGYLWLg==" hashValue="MwiQevjhFWwo0s31CWQxR8pZcHLgyEX9m/Zs8fEg+lRokg9rXZiFIQ4r59PNcNvQI7Uti6o7AT23v9sE4H5jNg==" algorithmName="SHA-512" password="CC35"/>
  <autoFilter ref="C85:K21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101</v>
      </c>
      <c r="G1" s="151" t="s">
        <v>102</v>
      </c>
      <c r="H1" s="151"/>
      <c r="I1" s="152"/>
      <c r="J1" s="151" t="s">
        <v>103</v>
      </c>
      <c r="K1" s="150" t="s">
        <v>104</v>
      </c>
      <c r="L1" s="151" t="s">
        <v>105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94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86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chodníků a infrastruktury silnice III/29827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107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108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109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310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34</v>
      </c>
      <c r="K13" s="51"/>
    </row>
    <row r="14" s="1" customFormat="1" ht="14.4" customHeight="1">
      <c r="B14" s="46"/>
      <c r="C14" s="47"/>
      <c r="D14" s="40" t="s">
        <v>26</v>
      </c>
      <c r="E14" s="47"/>
      <c r="F14" s="35" t="s">
        <v>27</v>
      </c>
      <c r="G14" s="47"/>
      <c r="H14" s="47"/>
      <c r="I14" s="158" t="s">
        <v>28</v>
      </c>
      <c r="J14" s="159" t="str">
        <f>'Rekapitulace stavby'!AN8</f>
        <v>30. 7. 2018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32</v>
      </c>
      <c r="E16" s="47"/>
      <c r="F16" s="47"/>
      <c r="G16" s="47"/>
      <c r="H16" s="47"/>
      <c r="I16" s="158" t="s">
        <v>33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36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37</v>
      </c>
      <c r="E19" s="47"/>
      <c r="F19" s="47"/>
      <c r="G19" s="47"/>
      <c r="H19" s="47"/>
      <c r="I19" s="158" t="s">
        <v>33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36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39</v>
      </c>
      <c r="E22" s="47"/>
      <c r="F22" s="47"/>
      <c r="G22" s="47"/>
      <c r="H22" s="47"/>
      <c r="I22" s="158" t="s">
        <v>33</v>
      </c>
      <c r="J22" s="35" t="s">
        <v>34</v>
      </c>
      <c r="K22" s="51"/>
    </row>
    <row r="23" s="1" customFormat="1" ht="18" customHeight="1">
      <c r="B23" s="46"/>
      <c r="C23" s="47"/>
      <c r="D23" s="47"/>
      <c r="E23" s="35" t="s">
        <v>40</v>
      </c>
      <c r="F23" s="47"/>
      <c r="G23" s="47"/>
      <c r="H23" s="47"/>
      <c r="I23" s="158" t="s">
        <v>36</v>
      </c>
      <c r="J23" s="35" t="s">
        <v>34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42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34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44</v>
      </c>
      <c r="E29" s="47"/>
      <c r="F29" s="47"/>
      <c r="G29" s="47"/>
      <c r="H29" s="47"/>
      <c r="I29" s="156"/>
      <c r="J29" s="167">
        <f>ROUND(J94,2)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46</v>
      </c>
      <c r="G31" s="47"/>
      <c r="H31" s="47"/>
      <c r="I31" s="168" t="s">
        <v>45</v>
      </c>
      <c r="J31" s="52" t="s">
        <v>47</v>
      </c>
      <c r="K31" s="51"/>
    </row>
    <row r="32" s="1" customFormat="1" ht="14.4" customHeight="1">
      <c r="B32" s="46"/>
      <c r="C32" s="47"/>
      <c r="D32" s="55" t="s">
        <v>48</v>
      </c>
      <c r="E32" s="55" t="s">
        <v>49</v>
      </c>
      <c r="F32" s="169">
        <f>ROUND(SUM(BE94:BE702), 2)</f>
        <v>0</v>
      </c>
      <c r="G32" s="47"/>
      <c r="H32" s="47"/>
      <c r="I32" s="170">
        <v>0.20999999999999999</v>
      </c>
      <c r="J32" s="169">
        <f>ROUND(ROUND((SUM(BE94:BE702)), 2)*I32, 2)</f>
        <v>0</v>
      </c>
      <c r="K32" s="51"/>
    </row>
    <row r="33" s="1" customFormat="1" ht="14.4" customHeight="1">
      <c r="B33" s="46"/>
      <c r="C33" s="47"/>
      <c r="D33" s="47"/>
      <c r="E33" s="55" t="s">
        <v>50</v>
      </c>
      <c r="F33" s="169">
        <f>ROUND(SUM(BF94:BF702), 2)</f>
        <v>0</v>
      </c>
      <c r="G33" s="47"/>
      <c r="H33" s="47"/>
      <c r="I33" s="170">
        <v>0.14999999999999999</v>
      </c>
      <c r="J33" s="169">
        <f>ROUND(ROUND((SUM(BF94:BF702)),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69">
        <f>ROUND(SUM(BG94:BG702),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52</v>
      </c>
      <c r="F35" s="169">
        <f>ROUND(SUM(BH94:BH702),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53</v>
      </c>
      <c r="F36" s="169">
        <f>ROUND(SUM(BI94:BI702),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54</v>
      </c>
      <c r="E38" s="98"/>
      <c r="F38" s="98"/>
      <c r="G38" s="173" t="s">
        <v>55</v>
      </c>
      <c r="H38" s="174" t="s">
        <v>56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111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chodníků a infrastruktury silnice III/29827</v>
      </c>
      <c r="F47" s="40"/>
      <c r="G47" s="40"/>
      <c r="H47" s="40"/>
      <c r="I47" s="156"/>
      <c r="J47" s="47"/>
      <c r="K47" s="51"/>
    </row>
    <row r="48">
      <c r="B48" s="28"/>
      <c r="C48" s="40" t="s">
        <v>107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108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109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Ib - Návrh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26</v>
      </c>
      <c r="D53" s="47"/>
      <c r="E53" s="47"/>
      <c r="F53" s="35" t="str">
        <f>F14</f>
        <v>Malšova Lhota - HRADEC KRÁLOVÉ</v>
      </c>
      <c r="G53" s="47"/>
      <c r="H53" s="47"/>
      <c r="I53" s="158" t="s">
        <v>28</v>
      </c>
      <c r="J53" s="159" t="str">
        <f>IF(J14="","",J14)</f>
        <v>30. 7. 2018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32</v>
      </c>
      <c r="D55" s="47"/>
      <c r="E55" s="47"/>
      <c r="F55" s="35" t="str">
        <f>E17</f>
        <v xml:space="preserve"> </v>
      </c>
      <c r="G55" s="47"/>
      <c r="H55" s="47"/>
      <c r="I55" s="158" t="s">
        <v>39</v>
      </c>
      <c r="J55" s="44" t="str">
        <f>E23</f>
        <v>VIAPROJEKT s.r.o Hradec Králové</v>
      </c>
      <c r="K55" s="51"/>
    </row>
    <row r="56" s="1" customFormat="1" ht="14.4" customHeight="1">
      <c r="B56" s="46"/>
      <c r="C56" s="40" t="s">
        <v>37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112</v>
      </c>
      <c r="D58" s="171"/>
      <c r="E58" s="171"/>
      <c r="F58" s="171"/>
      <c r="G58" s="171"/>
      <c r="H58" s="171"/>
      <c r="I58" s="185"/>
      <c r="J58" s="186" t="s">
        <v>113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114</v>
      </c>
      <c r="D60" s="47"/>
      <c r="E60" s="47"/>
      <c r="F60" s="47"/>
      <c r="G60" s="47"/>
      <c r="H60" s="47"/>
      <c r="I60" s="156"/>
      <c r="J60" s="167">
        <f>J94</f>
        <v>0</v>
      </c>
      <c r="K60" s="51"/>
      <c r="AU60" s="24" t="s">
        <v>115</v>
      </c>
    </row>
    <row r="61" s="8" customFormat="1" ht="24.96" customHeight="1">
      <c r="B61" s="189"/>
      <c r="C61" s="190"/>
      <c r="D61" s="191" t="s">
        <v>116</v>
      </c>
      <c r="E61" s="192"/>
      <c r="F61" s="192"/>
      <c r="G61" s="192"/>
      <c r="H61" s="192"/>
      <c r="I61" s="193"/>
      <c r="J61" s="194">
        <f>J95</f>
        <v>0</v>
      </c>
      <c r="K61" s="195"/>
    </row>
    <row r="62" s="9" customFormat="1" ht="19.92" customHeight="1">
      <c r="B62" s="196"/>
      <c r="C62" s="197"/>
      <c r="D62" s="198" t="s">
        <v>117</v>
      </c>
      <c r="E62" s="199"/>
      <c r="F62" s="199"/>
      <c r="G62" s="199"/>
      <c r="H62" s="199"/>
      <c r="I62" s="200"/>
      <c r="J62" s="201">
        <f>J96</f>
        <v>0</v>
      </c>
      <c r="K62" s="202"/>
    </row>
    <row r="63" s="9" customFormat="1" ht="14.88" customHeight="1">
      <c r="B63" s="196"/>
      <c r="C63" s="197"/>
      <c r="D63" s="198" t="s">
        <v>311</v>
      </c>
      <c r="E63" s="199"/>
      <c r="F63" s="199"/>
      <c r="G63" s="199"/>
      <c r="H63" s="199"/>
      <c r="I63" s="200"/>
      <c r="J63" s="201">
        <f>J233</f>
        <v>0</v>
      </c>
      <c r="K63" s="202"/>
    </row>
    <row r="64" s="9" customFormat="1" ht="19.92" customHeight="1">
      <c r="B64" s="196"/>
      <c r="C64" s="197"/>
      <c r="D64" s="198" t="s">
        <v>312</v>
      </c>
      <c r="E64" s="199"/>
      <c r="F64" s="199"/>
      <c r="G64" s="199"/>
      <c r="H64" s="199"/>
      <c r="I64" s="200"/>
      <c r="J64" s="201">
        <f>J246</f>
        <v>0</v>
      </c>
      <c r="K64" s="202"/>
    </row>
    <row r="65" s="9" customFormat="1" ht="19.92" customHeight="1">
      <c r="B65" s="196"/>
      <c r="C65" s="197"/>
      <c r="D65" s="198" t="s">
        <v>313</v>
      </c>
      <c r="E65" s="199"/>
      <c r="F65" s="199"/>
      <c r="G65" s="199"/>
      <c r="H65" s="199"/>
      <c r="I65" s="200"/>
      <c r="J65" s="201">
        <f>J291</f>
        <v>0</v>
      </c>
      <c r="K65" s="202"/>
    </row>
    <row r="66" s="9" customFormat="1" ht="19.92" customHeight="1">
      <c r="B66" s="196"/>
      <c r="C66" s="197"/>
      <c r="D66" s="198" t="s">
        <v>314</v>
      </c>
      <c r="E66" s="199"/>
      <c r="F66" s="199"/>
      <c r="G66" s="199"/>
      <c r="H66" s="199"/>
      <c r="I66" s="200"/>
      <c r="J66" s="201">
        <f>J304</f>
        <v>0</v>
      </c>
      <c r="K66" s="202"/>
    </row>
    <row r="67" s="9" customFormat="1" ht="19.92" customHeight="1">
      <c r="B67" s="196"/>
      <c r="C67" s="197"/>
      <c r="D67" s="198" t="s">
        <v>315</v>
      </c>
      <c r="E67" s="199"/>
      <c r="F67" s="199"/>
      <c r="G67" s="199"/>
      <c r="H67" s="199"/>
      <c r="I67" s="200"/>
      <c r="J67" s="201">
        <f>J511</f>
        <v>0</v>
      </c>
      <c r="K67" s="202"/>
    </row>
    <row r="68" s="9" customFormat="1" ht="19.92" customHeight="1">
      <c r="B68" s="196"/>
      <c r="C68" s="197"/>
      <c r="D68" s="198" t="s">
        <v>118</v>
      </c>
      <c r="E68" s="199"/>
      <c r="F68" s="199"/>
      <c r="G68" s="199"/>
      <c r="H68" s="199"/>
      <c r="I68" s="200"/>
      <c r="J68" s="201">
        <f>J527</f>
        <v>0</v>
      </c>
      <c r="K68" s="202"/>
    </row>
    <row r="69" s="9" customFormat="1" ht="19.92" customHeight="1">
      <c r="B69" s="196"/>
      <c r="C69" s="197"/>
      <c r="D69" s="198" t="s">
        <v>119</v>
      </c>
      <c r="E69" s="199"/>
      <c r="F69" s="199"/>
      <c r="G69" s="199"/>
      <c r="H69" s="199"/>
      <c r="I69" s="200"/>
      <c r="J69" s="201">
        <f>J661</f>
        <v>0</v>
      </c>
      <c r="K69" s="202"/>
    </row>
    <row r="70" s="9" customFormat="1" ht="19.92" customHeight="1">
      <c r="B70" s="196"/>
      <c r="C70" s="197"/>
      <c r="D70" s="198" t="s">
        <v>316</v>
      </c>
      <c r="E70" s="199"/>
      <c r="F70" s="199"/>
      <c r="G70" s="199"/>
      <c r="H70" s="199"/>
      <c r="I70" s="200"/>
      <c r="J70" s="201">
        <f>J694</f>
        <v>0</v>
      </c>
      <c r="K70" s="202"/>
    </row>
    <row r="71" s="8" customFormat="1" ht="24.96" customHeight="1">
      <c r="B71" s="189"/>
      <c r="C71" s="190"/>
      <c r="D71" s="191" t="s">
        <v>317</v>
      </c>
      <c r="E71" s="192"/>
      <c r="F71" s="192"/>
      <c r="G71" s="192"/>
      <c r="H71" s="192"/>
      <c r="I71" s="193"/>
      <c r="J71" s="194">
        <f>J697</f>
        <v>0</v>
      </c>
      <c r="K71" s="195"/>
    </row>
    <row r="72" s="9" customFormat="1" ht="19.92" customHeight="1">
      <c r="B72" s="196"/>
      <c r="C72" s="197"/>
      <c r="D72" s="198" t="s">
        <v>318</v>
      </c>
      <c r="E72" s="199"/>
      <c r="F72" s="199"/>
      <c r="G72" s="199"/>
      <c r="H72" s="199"/>
      <c r="I72" s="200"/>
      <c r="J72" s="201">
        <f>J698</f>
        <v>0</v>
      </c>
      <c r="K72" s="202"/>
    </row>
    <row r="73" s="1" customFormat="1" ht="21.84" customHeight="1">
      <c r="B73" s="46"/>
      <c r="C73" s="47"/>
      <c r="D73" s="47"/>
      <c r="E73" s="47"/>
      <c r="F73" s="47"/>
      <c r="G73" s="47"/>
      <c r="H73" s="47"/>
      <c r="I73" s="156"/>
      <c r="J73" s="47"/>
      <c r="K73" s="51"/>
    </row>
    <row r="74" s="1" customFormat="1" ht="6.96" customHeight="1">
      <c r="B74" s="67"/>
      <c r="C74" s="68"/>
      <c r="D74" s="68"/>
      <c r="E74" s="68"/>
      <c r="F74" s="68"/>
      <c r="G74" s="68"/>
      <c r="H74" s="68"/>
      <c r="I74" s="178"/>
      <c r="J74" s="68"/>
      <c r="K74" s="69"/>
    </row>
    <row r="78" s="1" customFormat="1" ht="6.96" customHeight="1">
      <c r="B78" s="70"/>
      <c r="C78" s="71"/>
      <c r="D78" s="71"/>
      <c r="E78" s="71"/>
      <c r="F78" s="71"/>
      <c r="G78" s="71"/>
      <c r="H78" s="71"/>
      <c r="I78" s="181"/>
      <c r="J78" s="71"/>
      <c r="K78" s="71"/>
      <c r="L78" s="72"/>
    </row>
    <row r="79" s="1" customFormat="1" ht="36.96" customHeight="1">
      <c r="B79" s="46"/>
      <c r="C79" s="73" t="s">
        <v>120</v>
      </c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4.4" customHeight="1">
      <c r="B81" s="46"/>
      <c r="C81" s="76" t="s">
        <v>18</v>
      </c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 ht="16.5" customHeight="1">
      <c r="B82" s="46"/>
      <c r="C82" s="74"/>
      <c r="D82" s="74"/>
      <c r="E82" s="204" t="str">
        <f>E7</f>
        <v>Rekonstrukce chodníků a infrastruktury silnice III/29827</v>
      </c>
      <c r="F82" s="76"/>
      <c r="G82" s="76"/>
      <c r="H82" s="76"/>
      <c r="I82" s="203"/>
      <c r="J82" s="74"/>
      <c r="K82" s="74"/>
      <c r="L82" s="72"/>
    </row>
    <row r="83">
      <c r="B83" s="28"/>
      <c r="C83" s="76" t="s">
        <v>107</v>
      </c>
      <c r="D83" s="205"/>
      <c r="E83" s="205"/>
      <c r="F83" s="205"/>
      <c r="G83" s="205"/>
      <c r="H83" s="205"/>
      <c r="I83" s="148"/>
      <c r="J83" s="205"/>
      <c r="K83" s="205"/>
      <c r="L83" s="206"/>
    </row>
    <row r="84" s="1" customFormat="1" ht="16.5" customHeight="1">
      <c r="B84" s="46"/>
      <c r="C84" s="74"/>
      <c r="D84" s="74"/>
      <c r="E84" s="204" t="s">
        <v>108</v>
      </c>
      <c r="F84" s="74"/>
      <c r="G84" s="74"/>
      <c r="H84" s="74"/>
      <c r="I84" s="203"/>
      <c r="J84" s="74"/>
      <c r="K84" s="74"/>
      <c r="L84" s="72"/>
    </row>
    <row r="85" s="1" customFormat="1" ht="14.4" customHeight="1">
      <c r="B85" s="46"/>
      <c r="C85" s="76" t="s">
        <v>109</v>
      </c>
      <c r="D85" s="74"/>
      <c r="E85" s="74"/>
      <c r="F85" s="74"/>
      <c r="G85" s="74"/>
      <c r="H85" s="74"/>
      <c r="I85" s="203"/>
      <c r="J85" s="74"/>
      <c r="K85" s="74"/>
      <c r="L85" s="72"/>
    </row>
    <row r="86" s="1" customFormat="1" ht="17.25" customHeight="1">
      <c r="B86" s="46"/>
      <c r="C86" s="74"/>
      <c r="D86" s="74"/>
      <c r="E86" s="82" t="str">
        <f>E11</f>
        <v>Ib - Návrh</v>
      </c>
      <c r="F86" s="74"/>
      <c r="G86" s="74"/>
      <c r="H86" s="74"/>
      <c r="I86" s="203"/>
      <c r="J86" s="74"/>
      <c r="K86" s="74"/>
      <c r="L86" s="72"/>
    </row>
    <row r="87" s="1" customFormat="1" ht="6.96" customHeight="1">
      <c r="B87" s="46"/>
      <c r="C87" s="74"/>
      <c r="D87" s="74"/>
      <c r="E87" s="74"/>
      <c r="F87" s="74"/>
      <c r="G87" s="74"/>
      <c r="H87" s="74"/>
      <c r="I87" s="203"/>
      <c r="J87" s="74"/>
      <c r="K87" s="74"/>
      <c r="L87" s="72"/>
    </row>
    <row r="88" s="1" customFormat="1" ht="18" customHeight="1">
      <c r="B88" s="46"/>
      <c r="C88" s="76" t="s">
        <v>26</v>
      </c>
      <c r="D88" s="74"/>
      <c r="E88" s="74"/>
      <c r="F88" s="207" t="str">
        <f>F14</f>
        <v>Malšova Lhota - HRADEC KRÁLOVÉ</v>
      </c>
      <c r="G88" s="74"/>
      <c r="H88" s="74"/>
      <c r="I88" s="208" t="s">
        <v>28</v>
      </c>
      <c r="J88" s="85" t="str">
        <f>IF(J14="","",J14)</f>
        <v>30. 7. 2018</v>
      </c>
      <c r="K88" s="74"/>
      <c r="L88" s="72"/>
    </row>
    <row r="89" s="1" customFormat="1" ht="6.96" customHeight="1">
      <c r="B89" s="46"/>
      <c r="C89" s="74"/>
      <c r="D89" s="74"/>
      <c r="E89" s="74"/>
      <c r="F89" s="74"/>
      <c r="G89" s="74"/>
      <c r="H89" s="74"/>
      <c r="I89" s="203"/>
      <c r="J89" s="74"/>
      <c r="K89" s="74"/>
      <c r="L89" s="72"/>
    </row>
    <row r="90" s="1" customFormat="1">
      <c r="B90" s="46"/>
      <c r="C90" s="76" t="s">
        <v>32</v>
      </c>
      <c r="D90" s="74"/>
      <c r="E90" s="74"/>
      <c r="F90" s="207" t="str">
        <f>E17</f>
        <v xml:space="preserve"> </v>
      </c>
      <c r="G90" s="74"/>
      <c r="H90" s="74"/>
      <c r="I90" s="208" t="s">
        <v>39</v>
      </c>
      <c r="J90" s="207" t="str">
        <f>E23</f>
        <v>VIAPROJEKT s.r.o Hradec Králové</v>
      </c>
      <c r="K90" s="74"/>
      <c r="L90" s="72"/>
    </row>
    <row r="91" s="1" customFormat="1" ht="14.4" customHeight="1">
      <c r="B91" s="46"/>
      <c r="C91" s="76" t="s">
        <v>37</v>
      </c>
      <c r="D91" s="74"/>
      <c r="E91" s="74"/>
      <c r="F91" s="207" t="str">
        <f>IF(E20="","",E20)</f>
        <v/>
      </c>
      <c r="G91" s="74"/>
      <c r="H91" s="74"/>
      <c r="I91" s="203"/>
      <c r="J91" s="74"/>
      <c r="K91" s="74"/>
      <c r="L91" s="72"/>
    </row>
    <row r="92" s="1" customFormat="1" ht="10.32" customHeight="1">
      <c r="B92" s="46"/>
      <c r="C92" s="74"/>
      <c r="D92" s="74"/>
      <c r="E92" s="74"/>
      <c r="F92" s="74"/>
      <c r="G92" s="74"/>
      <c r="H92" s="74"/>
      <c r="I92" s="203"/>
      <c r="J92" s="74"/>
      <c r="K92" s="74"/>
      <c r="L92" s="72"/>
    </row>
    <row r="93" s="10" customFormat="1" ht="29.28" customHeight="1">
      <c r="B93" s="209"/>
      <c r="C93" s="210" t="s">
        <v>121</v>
      </c>
      <c r="D93" s="211" t="s">
        <v>63</v>
      </c>
      <c r="E93" s="211" t="s">
        <v>59</v>
      </c>
      <c r="F93" s="211" t="s">
        <v>122</v>
      </c>
      <c r="G93" s="211" t="s">
        <v>123</v>
      </c>
      <c r="H93" s="211" t="s">
        <v>124</v>
      </c>
      <c r="I93" s="212" t="s">
        <v>125</v>
      </c>
      <c r="J93" s="211" t="s">
        <v>113</v>
      </c>
      <c r="K93" s="213" t="s">
        <v>126</v>
      </c>
      <c r="L93" s="214"/>
      <c r="M93" s="102" t="s">
        <v>127</v>
      </c>
      <c r="N93" s="103" t="s">
        <v>48</v>
      </c>
      <c r="O93" s="103" t="s">
        <v>128</v>
      </c>
      <c r="P93" s="103" t="s">
        <v>129</v>
      </c>
      <c r="Q93" s="103" t="s">
        <v>130</v>
      </c>
      <c r="R93" s="103" t="s">
        <v>131</v>
      </c>
      <c r="S93" s="103" t="s">
        <v>132</v>
      </c>
      <c r="T93" s="104" t="s">
        <v>133</v>
      </c>
    </row>
    <row r="94" s="1" customFormat="1" ht="29.28" customHeight="1">
      <c r="B94" s="46"/>
      <c r="C94" s="108" t="s">
        <v>114</v>
      </c>
      <c r="D94" s="74"/>
      <c r="E94" s="74"/>
      <c r="F94" s="74"/>
      <c r="G94" s="74"/>
      <c r="H94" s="74"/>
      <c r="I94" s="203"/>
      <c r="J94" s="215">
        <f>BK94</f>
        <v>0</v>
      </c>
      <c r="K94" s="74"/>
      <c r="L94" s="72"/>
      <c r="M94" s="105"/>
      <c r="N94" s="106"/>
      <c r="O94" s="106"/>
      <c r="P94" s="216">
        <f>P95+P697</f>
        <v>0</v>
      </c>
      <c r="Q94" s="106"/>
      <c r="R94" s="216">
        <f>R95+R697</f>
        <v>694.06934424500025</v>
      </c>
      <c r="S94" s="106"/>
      <c r="T94" s="217">
        <f>T95+T697</f>
        <v>29.315999999999995</v>
      </c>
      <c r="AT94" s="24" t="s">
        <v>77</v>
      </c>
      <c r="AU94" s="24" t="s">
        <v>115</v>
      </c>
      <c r="BK94" s="218">
        <f>BK95+BK697</f>
        <v>0</v>
      </c>
    </row>
    <row r="95" s="11" customFormat="1" ht="37.44" customHeight="1">
      <c r="B95" s="219"/>
      <c r="C95" s="220"/>
      <c r="D95" s="221" t="s">
        <v>77</v>
      </c>
      <c r="E95" s="222" t="s">
        <v>134</v>
      </c>
      <c r="F95" s="222" t="s">
        <v>135</v>
      </c>
      <c r="G95" s="220"/>
      <c r="H95" s="220"/>
      <c r="I95" s="223"/>
      <c r="J95" s="224">
        <f>BK95</f>
        <v>0</v>
      </c>
      <c r="K95" s="220"/>
      <c r="L95" s="225"/>
      <c r="M95" s="226"/>
      <c r="N95" s="227"/>
      <c r="O95" s="227"/>
      <c r="P95" s="228">
        <f>P96+P246+P291+P304+P511+P527+P661+P694</f>
        <v>0</v>
      </c>
      <c r="Q95" s="227"/>
      <c r="R95" s="228">
        <f>R96+R246+R291+R304+R511+R527+R661+R694</f>
        <v>693.9721042450002</v>
      </c>
      <c r="S95" s="227"/>
      <c r="T95" s="229">
        <f>T96+T246+T291+T304+T511+T527+T661+T694</f>
        <v>29.315999999999995</v>
      </c>
      <c r="AR95" s="230" t="s">
        <v>25</v>
      </c>
      <c r="AT95" s="231" t="s">
        <v>77</v>
      </c>
      <c r="AU95" s="231" t="s">
        <v>78</v>
      </c>
      <c r="AY95" s="230" t="s">
        <v>136</v>
      </c>
      <c r="BK95" s="232">
        <f>BK96+BK246+BK291+BK304+BK511+BK527+BK661+BK694</f>
        <v>0</v>
      </c>
    </row>
    <row r="96" s="11" customFormat="1" ht="19.92" customHeight="1">
      <c r="B96" s="219"/>
      <c r="C96" s="220"/>
      <c r="D96" s="221" t="s">
        <v>77</v>
      </c>
      <c r="E96" s="233" t="s">
        <v>25</v>
      </c>
      <c r="F96" s="233" t="s">
        <v>137</v>
      </c>
      <c r="G96" s="220"/>
      <c r="H96" s="220"/>
      <c r="I96" s="223"/>
      <c r="J96" s="234">
        <f>BK96</f>
        <v>0</v>
      </c>
      <c r="K96" s="220"/>
      <c r="L96" s="225"/>
      <c r="M96" s="226"/>
      <c r="N96" s="227"/>
      <c r="O96" s="227"/>
      <c r="P96" s="228">
        <f>P97+SUM(P98:P233)</f>
        <v>0</v>
      </c>
      <c r="Q96" s="227"/>
      <c r="R96" s="228">
        <f>R97+SUM(R98:R233)</f>
        <v>1.1196415200000001</v>
      </c>
      <c r="S96" s="227"/>
      <c r="T96" s="229">
        <f>T97+SUM(T98:T233)</f>
        <v>29.299999999999997</v>
      </c>
      <c r="AR96" s="230" t="s">
        <v>25</v>
      </c>
      <c r="AT96" s="231" t="s">
        <v>77</v>
      </c>
      <c r="AU96" s="231" t="s">
        <v>25</v>
      </c>
      <c r="AY96" s="230" t="s">
        <v>136</v>
      </c>
      <c r="BK96" s="232">
        <f>BK97+SUM(BK98:BK233)</f>
        <v>0</v>
      </c>
    </row>
    <row r="97" s="1" customFormat="1" ht="51" customHeight="1">
      <c r="B97" s="46"/>
      <c r="C97" s="235" t="s">
        <v>25</v>
      </c>
      <c r="D97" s="235" t="s">
        <v>138</v>
      </c>
      <c r="E97" s="236" t="s">
        <v>319</v>
      </c>
      <c r="F97" s="237" t="s">
        <v>320</v>
      </c>
      <c r="G97" s="238" t="s">
        <v>141</v>
      </c>
      <c r="H97" s="239">
        <v>8</v>
      </c>
      <c r="I97" s="240"/>
      <c r="J97" s="241">
        <f>ROUND(I97*H97,2)</f>
        <v>0</v>
      </c>
      <c r="K97" s="237" t="s">
        <v>142</v>
      </c>
      <c r="L97" s="72"/>
      <c r="M97" s="242" t="s">
        <v>34</v>
      </c>
      <c r="N97" s="243" t="s">
        <v>49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0.26000000000000001</v>
      </c>
      <c r="T97" s="245">
        <f>S97*H97</f>
        <v>2.0800000000000001</v>
      </c>
      <c r="AR97" s="24" t="s">
        <v>143</v>
      </c>
      <c r="AT97" s="24" t="s">
        <v>138</v>
      </c>
      <c r="AU97" s="24" t="s">
        <v>86</v>
      </c>
      <c r="AY97" s="24" t="s">
        <v>136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25</v>
      </c>
      <c r="BK97" s="246">
        <f>ROUND(I97*H97,2)</f>
        <v>0</v>
      </c>
      <c r="BL97" s="24" t="s">
        <v>143</v>
      </c>
      <c r="BM97" s="24" t="s">
        <v>321</v>
      </c>
    </row>
    <row r="98" s="12" customFormat="1">
      <c r="B98" s="247"/>
      <c r="C98" s="248"/>
      <c r="D98" s="249" t="s">
        <v>145</v>
      </c>
      <c r="E98" s="250" t="s">
        <v>34</v>
      </c>
      <c r="F98" s="251" t="s">
        <v>322</v>
      </c>
      <c r="G98" s="248"/>
      <c r="H98" s="250" t="s">
        <v>34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AT98" s="257" t="s">
        <v>145</v>
      </c>
      <c r="AU98" s="257" t="s">
        <v>86</v>
      </c>
      <c r="AV98" s="12" t="s">
        <v>25</v>
      </c>
      <c r="AW98" s="12" t="s">
        <v>41</v>
      </c>
      <c r="AX98" s="12" t="s">
        <v>78</v>
      </c>
      <c r="AY98" s="257" t="s">
        <v>136</v>
      </c>
    </row>
    <row r="99" s="13" customFormat="1">
      <c r="B99" s="258"/>
      <c r="C99" s="259"/>
      <c r="D99" s="249" t="s">
        <v>145</v>
      </c>
      <c r="E99" s="260" t="s">
        <v>34</v>
      </c>
      <c r="F99" s="261" t="s">
        <v>179</v>
      </c>
      <c r="G99" s="259"/>
      <c r="H99" s="262">
        <v>8</v>
      </c>
      <c r="I99" s="263"/>
      <c r="J99" s="259"/>
      <c r="K99" s="259"/>
      <c r="L99" s="264"/>
      <c r="M99" s="265"/>
      <c r="N99" s="266"/>
      <c r="O99" s="266"/>
      <c r="P99" s="266"/>
      <c r="Q99" s="266"/>
      <c r="R99" s="266"/>
      <c r="S99" s="266"/>
      <c r="T99" s="267"/>
      <c r="AT99" s="268" t="s">
        <v>145</v>
      </c>
      <c r="AU99" s="268" t="s">
        <v>86</v>
      </c>
      <c r="AV99" s="13" t="s">
        <v>86</v>
      </c>
      <c r="AW99" s="13" t="s">
        <v>41</v>
      </c>
      <c r="AX99" s="13" t="s">
        <v>78</v>
      </c>
      <c r="AY99" s="268" t="s">
        <v>136</v>
      </c>
    </row>
    <row r="100" s="14" customFormat="1">
      <c r="B100" s="269"/>
      <c r="C100" s="270"/>
      <c r="D100" s="249" t="s">
        <v>145</v>
      </c>
      <c r="E100" s="271" t="s">
        <v>34</v>
      </c>
      <c r="F100" s="272" t="s">
        <v>148</v>
      </c>
      <c r="G100" s="270"/>
      <c r="H100" s="273">
        <v>8</v>
      </c>
      <c r="I100" s="274"/>
      <c r="J100" s="270"/>
      <c r="K100" s="270"/>
      <c r="L100" s="275"/>
      <c r="M100" s="276"/>
      <c r="N100" s="277"/>
      <c r="O100" s="277"/>
      <c r="P100" s="277"/>
      <c r="Q100" s="277"/>
      <c r="R100" s="277"/>
      <c r="S100" s="277"/>
      <c r="T100" s="278"/>
      <c r="AT100" s="279" t="s">
        <v>145</v>
      </c>
      <c r="AU100" s="279" t="s">
        <v>86</v>
      </c>
      <c r="AV100" s="14" t="s">
        <v>143</v>
      </c>
      <c r="AW100" s="14" t="s">
        <v>41</v>
      </c>
      <c r="AX100" s="14" t="s">
        <v>25</v>
      </c>
      <c r="AY100" s="279" t="s">
        <v>136</v>
      </c>
    </row>
    <row r="101" s="1" customFormat="1" ht="51" customHeight="1">
      <c r="B101" s="46"/>
      <c r="C101" s="235" t="s">
        <v>86</v>
      </c>
      <c r="D101" s="235" t="s">
        <v>138</v>
      </c>
      <c r="E101" s="236" t="s">
        <v>319</v>
      </c>
      <c r="F101" s="237" t="s">
        <v>320</v>
      </c>
      <c r="G101" s="238" t="s">
        <v>141</v>
      </c>
      <c r="H101" s="239">
        <v>6</v>
      </c>
      <c r="I101" s="240"/>
      <c r="J101" s="241">
        <f>ROUND(I101*H101,2)</f>
        <v>0</v>
      </c>
      <c r="K101" s="237" t="s">
        <v>142</v>
      </c>
      <c r="L101" s="72"/>
      <c r="M101" s="242" t="s">
        <v>34</v>
      </c>
      <c r="N101" s="243" t="s">
        <v>49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0.26000000000000001</v>
      </c>
      <c r="T101" s="245">
        <f>S101*H101</f>
        <v>1.5600000000000001</v>
      </c>
      <c r="AR101" s="24" t="s">
        <v>143</v>
      </c>
      <c r="AT101" s="24" t="s">
        <v>138</v>
      </c>
      <c r="AU101" s="24" t="s">
        <v>86</v>
      </c>
      <c r="AY101" s="24" t="s">
        <v>136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25</v>
      </c>
      <c r="BK101" s="246">
        <f>ROUND(I101*H101,2)</f>
        <v>0</v>
      </c>
      <c r="BL101" s="24" t="s">
        <v>143</v>
      </c>
      <c r="BM101" s="24" t="s">
        <v>323</v>
      </c>
    </row>
    <row r="102" s="12" customFormat="1">
      <c r="B102" s="247"/>
      <c r="C102" s="248"/>
      <c r="D102" s="249" t="s">
        <v>145</v>
      </c>
      <c r="E102" s="250" t="s">
        <v>34</v>
      </c>
      <c r="F102" s="251" t="s">
        <v>324</v>
      </c>
      <c r="G102" s="248"/>
      <c r="H102" s="250" t="s">
        <v>34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AT102" s="257" t="s">
        <v>145</v>
      </c>
      <c r="AU102" s="257" t="s">
        <v>86</v>
      </c>
      <c r="AV102" s="12" t="s">
        <v>25</v>
      </c>
      <c r="AW102" s="12" t="s">
        <v>41</v>
      </c>
      <c r="AX102" s="12" t="s">
        <v>78</v>
      </c>
      <c r="AY102" s="257" t="s">
        <v>136</v>
      </c>
    </row>
    <row r="103" s="13" customFormat="1">
      <c r="B103" s="258"/>
      <c r="C103" s="259"/>
      <c r="D103" s="249" t="s">
        <v>145</v>
      </c>
      <c r="E103" s="260" t="s">
        <v>34</v>
      </c>
      <c r="F103" s="261" t="s">
        <v>167</v>
      </c>
      <c r="G103" s="259"/>
      <c r="H103" s="262">
        <v>6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AT103" s="268" t="s">
        <v>145</v>
      </c>
      <c r="AU103" s="268" t="s">
        <v>86</v>
      </c>
      <c r="AV103" s="13" t="s">
        <v>86</v>
      </c>
      <c r="AW103" s="13" t="s">
        <v>41</v>
      </c>
      <c r="AX103" s="13" t="s">
        <v>78</v>
      </c>
      <c r="AY103" s="268" t="s">
        <v>136</v>
      </c>
    </row>
    <row r="104" s="14" customFormat="1">
      <c r="B104" s="269"/>
      <c r="C104" s="270"/>
      <c r="D104" s="249" t="s">
        <v>145</v>
      </c>
      <c r="E104" s="271" t="s">
        <v>34</v>
      </c>
      <c r="F104" s="272" t="s">
        <v>148</v>
      </c>
      <c r="G104" s="270"/>
      <c r="H104" s="273">
        <v>6</v>
      </c>
      <c r="I104" s="274"/>
      <c r="J104" s="270"/>
      <c r="K104" s="270"/>
      <c r="L104" s="275"/>
      <c r="M104" s="276"/>
      <c r="N104" s="277"/>
      <c r="O104" s="277"/>
      <c r="P104" s="277"/>
      <c r="Q104" s="277"/>
      <c r="R104" s="277"/>
      <c r="S104" s="277"/>
      <c r="T104" s="278"/>
      <c r="AT104" s="279" t="s">
        <v>145</v>
      </c>
      <c r="AU104" s="279" t="s">
        <v>86</v>
      </c>
      <c r="AV104" s="14" t="s">
        <v>143</v>
      </c>
      <c r="AW104" s="14" t="s">
        <v>41</v>
      </c>
      <c r="AX104" s="14" t="s">
        <v>25</v>
      </c>
      <c r="AY104" s="279" t="s">
        <v>136</v>
      </c>
    </row>
    <row r="105" s="1" customFormat="1" ht="51" customHeight="1">
      <c r="B105" s="46"/>
      <c r="C105" s="235" t="s">
        <v>154</v>
      </c>
      <c r="D105" s="235" t="s">
        <v>138</v>
      </c>
      <c r="E105" s="236" t="s">
        <v>162</v>
      </c>
      <c r="F105" s="237" t="s">
        <v>163</v>
      </c>
      <c r="G105" s="238" t="s">
        <v>141</v>
      </c>
      <c r="H105" s="239">
        <v>18</v>
      </c>
      <c r="I105" s="240"/>
      <c r="J105" s="241">
        <f>ROUND(I105*H105,2)</f>
        <v>0</v>
      </c>
      <c r="K105" s="237" t="s">
        <v>142</v>
      </c>
      <c r="L105" s="72"/>
      <c r="M105" s="242" t="s">
        <v>34</v>
      </c>
      <c r="N105" s="243" t="s">
        <v>49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0.32000000000000001</v>
      </c>
      <c r="T105" s="245">
        <f>S105*H105</f>
        <v>5.7599999999999998</v>
      </c>
      <c r="AR105" s="24" t="s">
        <v>143</v>
      </c>
      <c r="AT105" s="24" t="s">
        <v>138</v>
      </c>
      <c r="AU105" s="24" t="s">
        <v>86</v>
      </c>
      <c r="AY105" s="24" t="s">
        <v>136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25</v>
      </c>
      <c r="BK105" s="246">
        <f>ROUND(I105*H105,2)</f>
        <v>0</v>
      </c>
      <c r="BL105" s="24" t="s">
        <v>143</v>
      </c>
      <c r="BM105" s="24" t="s">
        <v>325</v>
      </c>
    </row>
    <row r="106" s="12" customFormat="1">
      <c r="B106" s="247"/>
      <c r="C106" s="248"/>
      <c r="D106" s="249" t="s">
        <v>145</v>
      </c>
      <c r="E106" s="250" t="s">
        <v>34</v>
      </c>
      <c r="F106" s="251" t="s">
        <v>326</v>
      </c>
      <c r="G106" s="248"/>
      <c r="H106" s="250" t="s">
        <v>34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AT106" s="257" t="s">
        <v>145</v>
      </c>
      <c r="AU106" s="257" t="s">
        <v>86</v>
      </c>
      <c r="AV106" s="12" t="s">
        <v>25</v>
      </c>
      <c r="AW106" s="12" t="s">
        <v>41</v>
      </c>
      <c r="AX106" s="12" t="s">
        <v>78</v>
      </c>
      <c r="AY106" s="257" t="s">
        <v>136</v>
      </c>
    </row>
    <row r="107" s="13" customFormat="1">
      <c r="B107" s="258"/>
      <c r="C107" s="259"/>
      <c r="D107" s="249" t="s">
        <v>145</v>
      </c>
      <c r="E107" s="260" t="s">
        <v>34</v>
      </c>
      <c r="F107" s="261" t="s">
        <v>223</v>
      </c>
      <c r="G107" s="259"/>
      <c r="H107" s="262">
        <v>18</v>
      </c>
      <c r="I107" s="263"/>
      <c r="J107" s="259"/>
      <c r="K107" s="259"/>
      <c r="L107" s="264"/>
      <c r="M107" s="265"/>
      <c r="N107" s="266"/>
      <c r="O107" s="266"/>
      <c r="P107" s="266"/>
      <c r="Q107" s="266"/>
      <c r="R107" s="266"/>
      <c r="S107" s="266"/>
      <c r="T107" s="267"/>
      <c r="AT107" s="268" t="s">
        <v>145</v>
      </c>
      <c r="AU107" s="268" t="s">
        <v>86</v>
      </c>
      <c r="AV107" s="13" t="s">
        <v>86</v>
      </c>
      <c r="AW107" s="13" t="s">
        <v>41</v>
      </c>
      <c r="AX107" s="13" t="s">
        <v>78</v>
      </c>
      <c r="AY107" s="268" t="s">
        <v>136</v>
      </c>
    </row>
    <row r="108" s="14" customFormat="1">
      <c r="B108" s="269"/>
      <c r="C108" s="270"/>
      <c r="D108" s="249" t="s">
        <v>145</v>
      </c>
      <c r="E108" s="271" t="s">
        <v>34</v>
      </c>
      <c r="F108" s="272" t="s">
        <v>148</v>
      </c>
      <c r="G108" s="270"/>
      <c r="H108" s="273">
        <v>18</v>
      </c>
      <c r="I108" s="274"/>
      <c r="J108" s="270"/>
      <c r="K108" s="270"/>
      <c r="L108" s="275"/>
      <c r="M108" s="276"/>
      <c r="N108" s="277"/>
      <c r="O108" s="277"/>
      <c r="P108" s="277"/>
      <c r="Q108" s="277"/>
      <c r="R108" s="277"/>
      <c r="S108" s="277"/>
      <c r="T108" s="278"/>
      <c r="AT108" s="279" t="s">
        <v>145</v>
      </c>
      <c r="AU108" s="279" t="s">
        <v>86</v>
      </c>
      <c r="AV108" s="14" t="s">
        <v>143</v>
      </c>
      <c r="AW108" s="14" t="s">
        <v>41</v>
      </c>
      <c r="AX108" s="14" t="s">
        <v>25</v>
      </c>
      <c r="AY108" s="279" t="s">
        <v>136</v>
      </c>
    </row>
    <row r="109" s="1" customFormat="1" ht="51" customHeight="1">
      <c r="B109" s="46"/>
      <c r="C109" s="235" t="s">
        <v>143</v>
      </c>
      <c r="D109" s="235" t="s">
        <v>138</v>
      </c>
      <c r="E109" s="236" t="s">
        <v>198</v>
      </c>
      <c r="F109" s="237" t="s">
        <v>199</v>
      </c>
      <c r="G109" s="238" t="s">
        <v>141</v>
      </c>
      <c r="H109" s="239">
        <v>15</v>
      </c>
      <c r="I109" s="240"/>
      <c r="J109" s="241">
        <f>ROUND(I109*H109,2)</f>
        <v>0</v>
      </c>
      <c r="K109" s="237" t="s">
        <v>142</v>
      </c>
      <c r="L109" s="72"/>
      <c r="M109" s="242" t="s">
        <v>34</v>
      </c>
      <c r="N109" s="243" t="s">
        <v>49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0.28999999999999998</v>
      </c>
      <c r="T109" s="245">
        <f>S109*H109</f>
        <v>4.3499999999999996</v>
      </c>
      <c r="AR109" s="24" t="s">
        <v>143</v>
      </c>
      <c r="AT109" s="24" t="s">
        <v>138</v>
      </c>
      <c r="AU109" s="24" t="s">
        <v>86</v>
      </c>
      <c r="AY109" s="24" t="s">
        <v>136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25</v>
      </c>
      <c r="BK109" s="246">
        <f>ROUND(I109*H109,2)</f>
        <v>0</v>
      </c>
      <c r="BL109" s="24" t="s">
        <v>143</v>
      </c>
      <c r="BM109" s="24" t="s">
        <v>327</v>
      </c>
    </row>
    <row r="110" s="12" customFormat="1">
      <c r="B110" s="247"/>
      <c r="C110" s="248"/>
      <c r="D110" s="249" t="s">
        <v>145</v>
      </c>
      <c r="E110" s="250" t="s">
        <v>34</v>
      </c>
      <c r="F110" s="251" t="s">
        <v>328</v>
      </c>
      <c r="G110" s="248"/>
      <c r="H110" s="250" t="s">
        <v>34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145</v>
      </c>
      <c r="AU110" s="257" t="s">
        <v>86</v>
      </c>
      <c r="AV110" s="12" t="s">
        <v>25</v>
      </c>
      <c r="AW110" s="12" t="s">
        <v>41</v>
      </c>
      <c r="AX110" s="12" t="s">
        <v>78</v>
      </c>
      <c r="AY110" s="257" t="s">
        <v>136</v>
      </c>
    </row>
    <row r="111" s="13" customFormat="1">
      <c r="B111" s="258"/>
      <c r="C111" s="259"/>
      <c r="D111" s="249" t="s">
        <v>145</v>
      </c>
      <c r="E111" s="260" t="s">
        <v>34</v>
      </c>
      <c r="F111" s="261" t="s">
        <v>10</v>
      </c>
      <c r="G111" s="259"/>
      <c r="H111" s="262">
        <v>15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145</v>
      </c>
      <c r="AU111" s="268" t="s">
        <v>86</v>
      </c>
      <c r="AV111" s="13" t="s">
        <v>86</v>
      </c>
      <c r="AW111" s="13" t="s">
        <v>41</v>
      </c>
      <c r="AX111" s="13" t="s">
        <v>78</v>
      </c>
      <c r="AY111" s="268" t="s">
        <v>136</v>
      </c>
    </row>
    <row r="112" s="14" customFormat="1">
      <c r="B112" s="269"/>
      <c r="C112" s="270"/>
      <c r="D112" s="249" t="s">
        <v>145</v>
      </c>
      <c r="E112" s="271" t="s">
        <v>34</v>
      </c>
      <c r="F112" s="272" t="s">
        <v>148</v>
      </c>
      <c r="G112" s="270"/>
      <c r="H112" s="273">
        <v>15</v>
      </c>
      <c r="I112" s="274"/>
      <c r="J112" s="270"/>
      <c r="K112" s="270"/>
      <c r="L112" s="275"/>
      <c r="M112" s="276"/>
      <c r="N112" s="277"/>
      <c r="O112" s="277"/>
      <c r="P112" s="277"/>
      <c r="Q112" s="277"/>
      <c r="R112" s="277"/>
      <c r="S112" s="277"/>
      <c r="T112" s="278"/>
      <c r="AT112" s="279" t="s">
        <v>145</v>
      </c>
      <c r="AU112" s="279" t="s">
        <v>86</v>
      </c>
      <c r="AV112" s="14" t="s">
        <v>143</v>
      </c>
      <c r="AW112" s="14" t="s">
        <v>41</v>
      </c>
      <c r="AX112" s="14" t="s">
        <v>25</v>
      </c>
      <c r="AY112" s="279" t="s">
        <v>136</v>
      </c>
    </row>
    <row r="113" s="1" customFormat="1" ht="51" customHeight="1">
      <c r="B113" s="46"/>
      <c r="C113" s="235" t="s">
        <v>161</v>
      </c>
      <c r="D113" s="235" t="s">
        <v>138</v>
      </c>
      <c r="E113" s="236" t="s">
        <v>203</v>
      </c>
      <c r="F113" s="237" t="s">
        <v>204</v>
      </c>
      <c r="G113" s="238" t="s">
        <v>141</v>
      </c>
      <c r="H113" s="239">
        <v>8</v>
      </c>
      <c r="I113" s="240"/>
      <c r="J113" s="241">
        <f>ROUND(I113*H113,2)</f>
        <v>0</v>
      </c>
      <c r="K113" s="237" t="s">
        <v>142</v>
      </c>
      <c r="L113" s="72"/>
      <c r="M113" s="242" t="s">
        <v>34</v>
      </c>
      <c r="N113" s="243" t="s">
        <v>49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0.44</v>
      </c>
      <c r="T113" s="245">
        <f>S113*H113</f>
        <v>3.52</v>
      </c>
      <c r="AR113" s="24" t="s">
        <v>143</v>
      </c>
      <c r="AT113" s="24" t="s">
        <v>138</v>
      </c>
      <c r="AU113" s="24" t="s">
        <v>86</v>
      </c>
      <c r="AY113" s="24" t="s">
        <v>136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25</v>
      </c>
      <c r="BK113" s="246">
        <f>ROUND(I113*H113,2)</f>
        <v>0</v>
      </c>
      <c r="BL113" s="24" t="s">
        <v>143</v>
      </c>
      <c r="BM113" s="24" t="s">
        <v>329</v>
      </c>
    </row>
    <row r="114" s="12" customFormat="1">
      <c r="B114" s="247"/>
      <c r="C114" s="248"/>
      <c r="D114" s="249" t="s">
        <v>145</v>
      </c>
      <c r="E114" s="250" t="s">
        <v>34</v>
      </c>
      <c r="F114" s="251" t="s">
        <v>330</v>
      </c>
      <c r="G114" s="248"/>
      <c r="H114" s="250" t="s">
        <v>34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145</v>
      </c>
      <c r="AU114" s="257" t="s">
        <v>86</v>
      </c>
      <c r="AV114" s="12" t="s">
        <v>25</v>
      </c>
      <c r="AW114" s="12" t="s">
        <v>41</v>
      </c>
      <c r="AX114" s="12" t="s">
        <v>78</v>
      </c>
      <c r="AY114" s="257" t="s">
        <v>136</v>
      </c>
    </row>
    <row r="115" s="13" customFormat="1">
      <c r="B115" s="258"/>
      <c r="C115" s="259"/>
      <c r="D115" s="249" t="s">
        <v>145</v>
      </c>
      <c r="E115" s="260" t="s">
        <v>34</v>
      </c>
      <c r="F115" s="261" t="s">
        <v>179</v>
      </c>
      <c r="G115" s="259"/>
      <c r="H115" s="262">
        <v>8</v>
      </c>
      <c r="I115" s="263"/>
      <c r="J115" s="259"/>
      <c r="K115" s="259"/>
      <c r="L115" s="264"/>
      <c r="M115" s="265"/>
      <c r="N115" s="266"/>
      <c r="O115" s="266"/>
      <c r="P115" s="266"/>
      <c r="Q115" s="266"/>
      <c r="R115" s="266"/>
      <c r="S115" s="266"/>
      <c r="T115" s="267"/>
      <c r="AT115" s="268" t="s">
        <v>145</v>
      </c>
      <c r="AU115" s="268" t="s">
        <v>86</v>
      </c>
      <c r="AV115" s="13" t="s">
        <v>86</v>
      </c>
      <c r="AW115" s="13" t="s">
        <v>41</v>
      </c>
      <c r="AX115" s="13" t="s">
        <v>78</v>
      </c>
      <c r="AY115" s="268" t="s">
        <v>136</v>
      </c>
    </row>
    <row r="116" s="14" customFormat="1">
      <c r="B116" s="269"/>
      <c r="C116" s="270"/>
      <c r="D116" s="249" t="s">
        <v>145</v>
      </c>
      <c r="E116" s="271" t="s">
        <v>34</v>
      </c>
      <c r="F116" s="272" t="s">
        <v>148</v>
      </c>
      <c r="G116" s="270"/>
      <c r="H116" s="273">
        <v>8</v>
      </c>
      <c r="I116" s="274"/>
      <c r="J116" s="270"/>
      <c r="K116" s="270"/>
      <c r="L116" s="275"/>
      <c r="M116" s="276"/>
      <c r="N116" s="277"/>
      <c r="O116" s="277"/>
      <c r="P116" s="277"/>
      <c r="Q116" s="277"/>
      <c r="R116" s="277"/>
      <c r="S116" s="277"/>
      <c r="T116" s="278"/>
      <c r="AT116" s="279" t="s">
        <v>145</v>
      </c>
      <c r="AU116" s="279" t="s">
        <v>86</v>
      </c>
      <c r="AV116" s="14" t="s">
        <v>143</v>
      </c>
      <c r="AW116" s="14" t="s">
        <v>41</v>
      </c>
      <c r="AX116" s="14" t="s">
        <v>25</v>
      </c>
      <c r="AY116" s="279" t="s">
        <v>136</v>
      </c>
    </row>
    <row r="117" s="1" customFormat="1" ht="51" customHeight="1">
      <c r="B117" s="46"/>
      <c r="C117" s="235" t="s">
        <v>167</v>
      </c>
      <c r="D117" s="235" t="s">
        <v>138</v>
      </c>
      <c r="E117" s="236" t="s">
        <v>203</v>
      </c>
      <c r="F117" s="237" t="s">
        <v>204</v>
      </c>
      <c r="G117" s="238" t="s">
        <v>141</v>
      </c>
      <c r="H117" s="239">
        <v>18</v>
      </c>
      <c r="I117" s="240"/>
      <c r="J117" s="241">
        <f>ROUND(I117*H117,2)</f>
        <v>0</v>
      </c>
      <c r="K117" s="237" t="s">
        <v>142</v>
      </c>
      <c r="L117" s="72"/>
      <c r="M117" s="242" t="s">
        <v>34</v>
      </c>
      <c r="N117" s="243" t="s">
        <v>49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0.44</v>
      </c>
      <c r="T117" s="245">
        <f>S117*H117</f>
        <v>7.9199999999999999</v>
      </c>
      <c r="AR117" s="24" t="s">
        <v>143</v>
      </c>
      <c r="AT117" s="24" t="s">
        <v>138</v>
      </c>
      <c r="AU117" s="24" t="s">
        <v>86</v>
      </c>
      <c r="AY117" s="24" t="s">
        <v>136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25</v>
      </c>
      <c r="BK117" s="246">
        <f>ROUND(I117*H117,2)</f>
        <v>0</v>
      </c>
      <c r="BL117" s="24" t="s">
        <v>143</v>
      </c>
      <c r="BM117" s="24" t="s">
        <v>331</v>
      </c>
    </row>
    <row r="118" s="12" customFormat="1">
      <c r="B118" s="247"/>
      <c r="C118" s="248"/>
      <c r="D118" s="249" t="s">
        <v>145</v>
      </c>
      <c r="E118" s="250" t="s">
        <v>34</v>
      </c>
      <c r="F118" s="251" t="s">
        <v>332</v>
      </c>
      <c r="G118" s="248"/>
      <c r="H118" s="250" t="s">
        <v>34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145</v>
      </c>
      <c r="AU118" s="257" t="s">
        <v>86</v>
      </c>
      <c r="AV118" s="12" t="s">
        <v>25</v>
      </c>
      <c r="AW118" s="12" t="s">
        <v>41</v>
      </c>
      <c r="AX118" s="12" t="s">
        <v>78</v>
      </c>
      <c r="AY118" s="257" t="s">
        <v>136</v>
      </c>
    </row>
    <row r="119" s="13" customFormat="1">
      <c r="B119" s="258"/>
      <c r="C119" s="259"/>
      <c r="D119" s="249" t="s">
        <v>145</v>
      </c>
      <c r="E119" s="260" t="s">
        <v>34</v>
      </c>
      <c r="F119" s="261" t="s">
        <v>223</v>
      </c>
      <c r="G119" s="259"/>
      <c r="H119" s="262">
        <v>18</v>
      </c>
      <c r="I119" s="263"/>
      <c r="J119" s="259"/>
      <c r="K119" s="259"/>
      <c r="L119" s="264"/>
      <c r="M119" s="265"/>
      <c r="N119" s="266"/>
      <c r="O119" s="266"/>
      <c r="P119" s="266"/>
      <c r="Q119" s="266"/>
      <c r="R119" s="266"/>
      <c r="S119" s="266"/>
      <c r="T119" s="267"/>
      <c r="AT119" s="268" t="s">
        <v>145</v>
      </c>
      <c r="AU119" s="268" t="s">
        <v>86</v>
      </c>
      <c r="AV119" s="13" t="s">
        <v>86</v>
      </c>
      <c r="AW119" s="13" t="s">
        <v>41</v>
      </c>
      <c r="AX119" s="13" t="s">
        <v>78</v>
      </c>
      <c r="AY119" s="268" t="s">
        <v>136</v>
      </c>
    </row>
    <row r="120" s="14" customFormat="1">
      <c r="B120" s="269"/>
      <c r="C120" s="270"/>
      <c r="D120" s="249" t="s">
        <v>145</v>
      </c>
      <c r="E120" s="271" t="s">
        <v>34</v>
      </c>
      <c r="F120" s="272" t="s">
        <v>148</v>
      </c>
      <c r="G120" s="270"/>
      <c r="H120" s="273">
        <v>18</v>
      </c>
      <c r="I120" s="274"/>
      <c r="J120" s="270"/>
      <c r="K120" s="270"/>
      <c r="L120" s="275"/>
      <c r="M120" s="276"/>
      <c r="N120" s="277"/>
      <c r="O120" s="277"/>
      <c r="P120" s="277"/>
      <c r="Q120" s="277"/>
      <c r="R120" s="277"/>
      <c r="S120" s="277"/>
      <c r="T120" s="278"/>
      <c r="AT120" s="279" t="s">
        <v>145</v>
      </c>
      <c r="AU120" s="279" t="s">
        <v>86</v>
      </c>
      <c r="AV120" s="14" t="s">
        <v>143</v>
      </c>
      <c r="AW120" s="14" t="s">
        <v>41</v>
      </c>
      <c r="AX120" s="14" t="s">
        <v>25</v>
      </c>
      <c r="AY120" s="279" t="s">
        <v>136</v>
      </c>
    </row>
    <row r="121" s="1" customFormat="1" ht="51" customHeight="1">
      <c r="B121" s="46"/>
      <c r="C121" s="235" t="s">
        <v>173</v>
      </c>
      <c r="D121" s="235" t="s">
        <v>138</v>
      </c>
      <c r="E121" s="236" t="s">
        <v>203</v>
      </c>
      <c r="F121" s="237" t="s">
        <v>204</v>
      </c>
      <c r="G121" s="238" t="s">
        <v>141</v>
      </c>
      <c r="H121" s="239">
        <v>6</v>
      </c>
      <c r="I121" s="240"/>
      <c r="J121" s="241">
        <f>ROUND(I121*H121,2)</f>
        <v>0</v>
      </c>
      <c r="K121" s="237" t="s">
        <v>142</v>
      </c>
      <c r="L121" s="72"/>
      <c r="M121" s="242" t="s">
        <v>34</v>
      </c>
      <c r="N121" s="243" t="s">
        <v>49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0.44</v>
      </c>
      <c r="T121" s="245">
        <f>S121*H121</f>
        <v>2.6400000000000001</v>
      </c>
      <c r="AR121" s="24" t="s">
        <v>143</v>
      </c>
      <c r="AT121" s="24" t="s">
        <v>138</v>
      </c>
      <c r="AU121" s="24" t="s">
        <v>86</v>
      </c>
      <c r="AY121" s="24" t="s">
        <v>136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25</v>
      </c>
      <c r="BK121" s="246">
        <f>ROUND(I121*H121,2)</f>
        <v>0</v>
      </c>
      <c r="BL121" s="24" t="s">
        <v>143</v>
      </c>
      <c r="BM121" s="24" t="s">
        <v>333</v>
      </c>
    </row>
    <row r="122" s="12" customFormat="1">
      <c r="B122" s="247"/>
      <c r="C122" s="248"/>
      <c r="D122" s="249" t="s">
        <v>145</v>
      </c>
      <c r="E122" s="250" t="s">
        <v>34</v>
      </c>
      <c r="F122" s="251" t="s">
        <v>334</v>
      </c>
      <c r="G122" s="248"/>
      <c r="H122" s="250" t="s">
        <v>34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145</v>
      </c>
      <c r="AU122" s="257" t="s">
        <v>86</v>
      </c>
      <c r="AV122" s="12" t="s">
        <v>25</v>
      </c>
      <c r="AW122" s="12" t="s">
        <v>41</v>
      </c>
      <c r="AX122" s="12" t="s">
        <v>78</v>
      </c>
      <c r="AY122" s="257" t="s">
        <v>136</v>
      </c>
    </row>
    <row r="123" s="13" customFormat="1">
      <c r="B123" s="258"/>
      <c r="C123" s="259"/>
      <c r="D123" s="249" t="s">
        <v>145</v>
      </c>
      <c r="E123" s="260" t="s">
        <v>34</v>
      </c>
      <c r="F123" s="261" t="s">
        <v>167</v>
      </c>
      <c r="G123" s="259"/>
      <c r="H123" s="262">
        <v>6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AT123" s="268" t="s">
        <v>145</v>
      </c>
      <c r="AU123" s="268" t="s">
        <v>86</v>
      </c>
      <c r="AV123" s="13" t="s">
        <v>86</v>
      </c>
      <c r="AW123" s="13" t="s">
        <v>41</v>
      </c>
      <c r="AX123" s="13" t="s">
        <v>78</v>
      </c>
      <c r="AY123" s="268" t="s">
        <v>136</v>
      </c>
    </row>
    <row r="124" s="14" customFormat="1">
      <c r="B124" s="269"/>
      <c r="C124" s="270"/>
      <c r="D124" s="249" t="s">
        <v>145</v>
      </c>
      <c r="E124" s="271" t="s">
        <v>34</v>
      </c>
      <c r="F124" s="272" t="s">
        <v>148</v>
      </c>
      <c r="G124" s="270"/>
      <c r="H124" s="273">
        <v>6</v>
      </c>
      <c r="I124" s="274"/>
      <c r="J124" s="270"/>
      <c r="K124" s="270"/>
      <c r="L124" s="275"/>
      <c r="M124" s="276"/>
      <c r="N124" s="277"/>
      <c r="O124" s="277"/>
      <c r="P124" s="277"/>
      <c r="Q124" s="277"/>
      <c r="R124" s="277"/>
      <c r="S124" s="277"/>
      <c r="T124" s="278"/>
      <c r="AT124" s="279" t="s">
        <v>145</v>
      </c>
      <c r="AU124" s="279" t="s">
        <v>86</v>
      </c>
      <c r="AV124" s="14" t="s">
        <v>143</v>
      </c>
      <c r="AW124" s="14" t="s">
        <v>41</v>
      </c>
      <c r="AX124" s="14" t="s">
        <v>25</v>
      </c>
      <c r="AY124" s="279" t="s">
        <v>136</v>
      </c>
    </row>
    <row r="125" s="1" customFormat="1" ht="38.25" customHeight="1">
      <c r="B125" s="46"/>
      <c r="C125" s="235" t="s">
        <v>179</v>
      </c>
      <c r="D125" s="235" t="s">
        <v>138</v>
      </c>
      <c r="E125" s="236" t="s">
        <v>335</v>
      </c>
      <c r="F125" s="237" t="s">
        <v>336</v>
      </c>
      <c r="G125" s="238" t="s">
        <v>141</v>
      </c>
      <c r="H125" s="239">
        <v>15</v>
      </c>
      <c r="I125" s="240"/>
      <c r="J125" s="241">
        <f>ROUND(I125*H125,2)</f>
        <v>0</v>
      </c>
      <c r="K125" s="237" t="s">
        <v>142</v>
      </c>
      <c r="L125" s="72"/>
      <c r="M125" s="242" t="s">
        <v>34</v>
      </c>
      <c r="N125" s="243" t="s">
        <v>49</v>
      </c>
      <c r="O125" s="47"/>
      <c r="P125" s="244">
        <f>O125*H125</f>
        <v>0</v>
      </c>
      <c r="Q125" s="244">
        <v>0</v>
      </c>
      <c r="R125" s="244">
        <f>Q125*H125</f>
        <v>0</v>
      </c>
      <c r="S125" s="244">
        <v>0.098000000000000004</v>
      </c>
      <c r="T125" s="245">
        <f>S125*H125</f>
        <v>1.47</v>
      </c>
      <c r="AR125" s="24" t="s">
        <v>143</v>
      </c>
      <c r="AT125" s="24" t="s">
        <v>138</v>
      </c>
      <c r="AU125" s="24" t="s">
        <v>86</v>
      </c>
      <c r="AY125" s="24" t="s">
        <v>136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25</v>
      </c>
      <c r="BK125" s="246">
        <f>ROUND(I125*H125,2)</f>
        <v>0</v>
      </c>
      <c r="BL125" s="24" t="s">
        <v>143</v>
      </c>
      <c r="BM125" s="24" t="s">
        <v>337</v>
      </c>
    </row>
    <row r="126" s="12" customFormat="1">
      <c r="B126" s="247"/>
      <c r="C126" s="248"/>
      <c r="D126" s="249" t="s">
        <v>145</v>
      </c>
      <c r="E126" s="250" t="s">
        <v>34</v>
      </c>
      <c r="F126" s="251" t="s">
        <v>338</v>
      </c>
      <c r="G126" s="248"/>
      <c r="H126" s="250" t="s">
        <v>34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145</v>
      </c>
      <c r="AU126" s="257" t="s">
        <v>86</v>
      </c>
      <c r="AV126" s="12" t="s">
        <v>25</v>
      </c>
      <c r="AW126" s="12" t="s">
        <v>41</v>
      </c>
      <c r="AX126" s="12" t="s">
        <v>78</v>
      </c>
      <c r="AY126" s="257" t="s">
        <v>136</v>
      </c>
    </row>
    <row r="127" s="13" customFormat="1">
      <c r="B127" s="258"/>
      <c r="C127" s="259"/>
      <c r="D127" s="249" t="s">
        <v>145</v>
      </c>
      <c r="E127" s="260" t="s">
        <v>34</v>
      </c>
      <c r="F127" s="261" t="s">
        <v>10</v>
      </c>
      <c r="G127" s="259"/>
      <c r="H127" s="262">
        <v>15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AT127" s="268" t="s">
        <v>145</v>
      </c>
      <c r="AU127" s="268" t="s">
        <v>86</v>
      </c>
      <c r="AV127" s="13" t="s">
        <v>86</v>
      </c>
      <c r="AW127" s="13" t="s">
        <v>41</v>
      </c>
      <c r="AX127" s="13" t="s">
        <v>78</v>
      </c>
      <c r="AY127" s="268" t="s">
        <v>136</v>
      </c>
    </row>
    <row r="128" s="14" customFormat="1">
      <c r="B128" s="269"/>
      <c r="C128" s="270"/>
      <c r="D128" s="249" t="s">
        <v>145</v>
      </c>
      <c r="E128" s="271" t="s">
        <v>34</v>
      </c>
      <c r="F128" s="272" t="s">
        <v>148</v>
      </c>
      <c r="G128" s="270"/>
      <c r="H128" s="273">
        <v>15</v>
      </c>
      <c r="I128" s="274"/>
      <c r="J128" s="270"/>
      <c r="K128" s="270"/>
      <c r="L128" s="275"/>
      <c r="M128" s="276"/>
      <c r="N128" s="277"/>
      <c r="O128" s="277"/>
      <c r="P128" s="277"/>
      <c r="Q128" s="277"/>
      <c r="R128" s="277"/>
      <c r="S128" s="277"/>
      <c r="T128" s="278"/>
      <c r="AT128" s="279" t="s">
        <v>145</v>
      </c>
      <c r="AU128" s="279" t="s">
        <v>86</v>
      </c>
      <c r="AV128" s="14" t="s">
        <v>143</v>
      </c>
      <c r="AW128" s="14" t="s">
        <v>41</v>
      </c>
      <c r="AX128" s="14" t="s">
        <v>25</v>
      </c>
      <c r="AY128" s="279" t="s">
        <v>136</v>
      </c>
    </row>
    <row r="129" s="1" customFormat="1" ht="38.25" customHeight="1">
      <c r="B129" s="46"/>
      <c r="C129" s="235" t="s">
        <v>181</v>
      </c>
      <c r="D129" s="235" t="s">
        <v>138</v>
      </c>
      <c r="E129" s="236" t="s">
        <v>339</v>
      </c>
      <c r="F129" s="237" t="s">
        <v>340</v>
      </c>
      <c r="G129" s="238" t="s">
        <v>226</v>
      </c>
      <c r="H129" s="239">
        <v>534</v>
      </c>
      <c r="I129" s="240"/>
      <c r="J129" s="241">
        <f>ROUND(I129*H129,2)</f>
        <v>0</v>
      </c>
      <c r="K129" s="237" t="s">
        <v>142</v>
      </c>
      <c r="L129" s="72"/>
      <c r="M129" s="242" t="s">
        <v>34</v>
      </c>
      <c r="N129" s="243" t="s">
        <v>49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143</v>
      </c>
      <c r="AT129" s="24" t="s">
        <v>138</v>
      </c>
      <c r="AU129" s="24" t="s">
        <v>86</v>
      </c>
      <c r="AY129" s="24" t="s">
        <v>136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25</v>
      </c>
      <c r="BK129" s="246">
        <f>ROUND(I129*H129,2)</f>
        <v>0</v>
      </c>
      <c r="BL129" s="24" t="s">
        <v>143</v>
      </c>
      <c r="BM129" s="24" t="s">
        <v>341</v>
      </c>
    </row>
    <row r="130" s="12" customFormat="1">
      <c r="B130" s="247"/>
      <c r="C130" s="248"/>
      <c r="D130" s="249" t="s">
        <v>145</v>
      </c>
      <c r="E130" s="250" t="s">
        <v>34</v>
      </c>
      <c r="F130" s="251" t="s">
        <v>342</v>
      </c>
      <c r="G130" s="248"/>
      <c r="H130" s="250" t="s">
        <v>34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AT130" s="257" t="s">
        <v>145</v>
      </c>
      <c r="AU130" s="257" t="s">
        <v>86</v>
      </c>
      <c r="AV130" s="12" t="s">
        <v>25</v>
      </c>
      <c r="AW130" s="12" t="s">
        <v>41</v>
      </c>
      <c r="AX130" s="12" t="s">
        <v>78</v>
      </c>
      <c r="AY130" s="257" t="s">
        <v>136</v>
      </c>
    </row>
    <row r="131" s="13" customFormat="1">
      <c r="B131" s="258"/>
      <c r="C131" s="259"/>
      <c r="D131" s="249" t="s">
        <v>145</v>
      </c>
      <c r="E131" s="260" t="s">
        <v>34</v>
      </c>
      <c r="F131" s="261" t="s">
        <v>343</v>
      </c>
      <c r="G131" s="259"/>
      <c r="H131" s="262">
        <v>534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AT131" s="268" t="s">
        <v>145</v>
      </c>
      <c r="AU131" s="268" t="s">
        <v>86</v>
      </c>
      <c r="AV131" s="13" t="s">
        <v>86</v>
      </c>
      <c r="AW131" s="13" t="s">
        <v>41</v>
      </c>
      <c r="AX131" s="13" t="s">
        <v>78</v>
      </c>
      <c r="AY131" s="268" t="s">
        <v>136</v>
      </c>
    </row>
    <row r="132" s="14" customFormat="1">
      <c r="B132" s="269"/>
      <c r="C132" s="270"/>
      <c r="D132" s="249" t="s">
        <v>145</v>
      </c>
      <c r="E132" s="271" t="s">
        <v>34</v>
      </c>
      <c r="F132" s="272" t="s">
        <v>148</v>
      </c>
      <c r="G132" s="270"/>
      <c r="H132" s="273">
        <v>534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AT132" s="279" t="s">
        <v>145</v>
      </c>
      <c r="AU132" s="279" t="s">
        <v>86</v>
      </c>
      <c r="AV132" s="14" t="s">
        <v>143</v>
      </c>
      <c r="AW132" s="14" t="s">
        <v>41</v>
      </c>
      <c r="AX132" s="14" t="s">
        <v>25</v>
      </c>
      <c r="AY132" s="279" t="s">
        <v>136</v>
      </c>
    </row>
    <row r="133" s="1" customFormat="1" ht="25.5" customHeight="1">
      <c r="B133" s="46"/>
      <c r="C133" s="235" t="s">
        <v>30</v>
      </c>
      <c r="D133" s="235" t="s">
        <v>138</v>
      </c>
      <c r="E133" s="236" t="s">
        <v>344</v>
      </c>
      <c r="F133" s="237" t="s">
        <v>345</v>
      </c>
      <c r="G133" s="238" t="s">
        <v>226</v>
      </c>
      <c r="H133" s="239">
        <v>3</v>
      </c>
      <c r="I133" s="240"/>
      <c r="J133" s="241">
        <f>ROUND(I133*H133,2)</f>
        <v>0</v>
      </c>
      <c r="K133" s="237" t="s">
        <v>142</v>
      </c>
      <c r="L133" s="72"/>
      <c r="M133" s="242" t="s">
        <v>34</v>
      </c>
      <c r="N133" s="243" t="s">
        <v>49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143</v>
      </c>
      <c r="AT133" s="24" t="s">
        <v>138</v>
      </c>
      <c r="AU133" s="24" t="s">
        <v>86</v>
      </c>
      <c r="AY133" s="24" t="s">
        <v>136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25</v>
      </c>
      <c r="BK133" s="246">
        <f>ROUND(I133*H133,2)</f>
        <v>0</v>
      </c>
      <c r="BL133" s="24" t="s">
        <v>143</v>
      </c>
      <c r="BM133" s="24" t="s">
        <v>346</v>
      </c>
    </row>
    <row r="134" s="12" customFormat="1">
      <c r="B134" s="247"/>
      <c r="C134" s="248"/>
      <c r="D134" s="249" t="s">
        <v>145</v>
      </c>
      <c r="E134" s="250" t="s">
        <v>34</v>
      </c>
      <c r="F134" s="251" t="s">
        <v>347</v>
      </c>
      <c r="G134" s="248"/>
      <c r="H134" s="250" t="s">
        <v>34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145</v>
      </c>
      <c r="AU134" s="257" t="s">
        <v>86</v>
      </c>
      <c r="AV134" s="12" t="s">
        <v>25</v>
      </c>
      <c r="AW134" s="12" t="s">
        <v>41</v>
      </c>
      <c r="AX134" s="12" t="s">
        <v>78</v>
      </c>
      <c r="AY134" s="257" t="s">
        <v>136</v>
      </c>
    </row>
    <row r="135" s="13" customFormat="1">
      <c r="B135" s="258"/>
      <c r="C135" s="259"/>
      <c r="D135" s="249" t="s">
        <v>145</v>
      </c>
      <c r="E135" s="260" t="s">
        <v>34</v>
      </c>
      <c r="F135" s="261" t="s">
        <v>154</v>
      </c>
      <c r="G135" s="259"/>
      <c r="H135" s="262">
        <v>3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145</v>
      </c>
      <c r="AU135" s="268" t="s">
        <v>86</v>
      </c>
      <c r="AV135" s="13" t="s">
        <v>86</v>
      </c>
      <c r="AW135" s="13" t="s">
        <v>41</v>
      </c>
      <c r="AX135" s="13" t="s">
        <v>78</v>
      </c>
      <c r="AY135" s="268" t="s">
        <v>136</v>
      </c>
    </row>
    <row r="136" s="14" customFormat="1">
      <c r="B136" s="269"/>
      <c r="C136" s="270"/>
      <c r="D136" s="249" t="s">
        <v>145</v>
      </c>
      <c r="E136" s="271" t="s">
        <v>34</v>
      </c>
      <c r="F136" s="272" t="s">
        <v>148</v>
      </c>
      <c r="G136" s="270"/>
      <c r="H136" s="273">
        <v>3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AT136" s="279" t="s">
        <v>145</v>
      </c>
      <c r="AU136" s="279" t="s">
        <v>86</v>
      </c>
      <c r="AV136" s="14" t="s">
        <v>143</v>
      </c>
      <c r="AW136" s="14" t="s">
        <v>41</v>
      </c>
      <c r="AX136" s="14" t="s">
        <v>25</v>
      </c>
      <c r="AY136" s="279" t="s">
        <v>136</v>
      </c>
    </row>
    <row r="137" s="1" customFormat="1" ht="38.25" customHeight="1">
      <c r="B137" s="46"/>
      <c r="C137" s="235" t="s">
        <v>172</v>
      </c>
      <c r="D137" s="235" t="s">
        <v>138</v>
      </c>
      <c r="E137" s="236" t="s">
        <v>348</v>
      </c>
      <c r="F137" s="237" t="s">
        <v>349</v>
      </c>
      <c r="G137" s="238" t="s">
        <v>226</v>
      </c>
      <c r="H137" s="239">
        <v>282</v>
      </c>
      <c r="I137" s="240"/>
      <c r="J137" s="241">
        <f>ROUND(I137*H137,2)</f>
        <v>0</v>
      </c>
      <c r="K137" s="237" t="s">
        <v>142</v>
      </c>
      <c r="L137" s="72"/>
      <c r="M137" s="242" t="s">
        <v>34</v>
      </c>
      <c r="N137" s="243" t="s">
        <v>49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143</v>
      </c>
      <c r="AT137" s="24" t="s">
        <v>138</v>
      </c>
      <c r="AU137" s="24" t="s">
        <v>86</v>
      </c>
      <c r="AY137" s="24" t="s">
        <v>136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25</v>
      </c>
      <c r="BK137" s="246">
        <f>ROUND(I137*H137,2)</f>
        <v>0</v>
      </c>
      <c r="BL137" s="24" t="s">
        <v>143</v>
      </c>
      <c r="BM137" s="24" t="s">
        <v>350</v>
      </c>
    </row>
    <row r="138" s="12" customFormat="1">
      <c r="B138" s="247"/>
      <c r="C138" s="248"/>
      <c r="D138" s="249" t="s">
        <v>145</v>
      </c>
      <c r="E138" s="250" t="s">
        <v>34</v>
      </c>
      <c r="F138" s="251" t="s">
        <v>351</v>
      </c>
      <c r="G138" s="248"/>
      <c r="H138" s="250" t="s">
        <v>34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AT138" s="257" t="s">
        <v>145</v>
      </c>
      <c r="AU138" s="257" t="s">
        <v>86</v>
      </c>
      <c r="AV138" s="12" t="s">
        <v>25</v>
      </c>
      <c r="AW138" s="12" t="s">
        <v>41</v>
      </c>
      <c r="AX138" s="12" t="s">
        <v>78</v>
      </c>
      <c r="AY138" s="257" t="s">
        <v>136</v>
      </c>
    </row>
    <row r="139" s="13" customFormat="1">
      <c r="B139" s="258"/>
      <c r="C139" s="259"/>
      <c r="D139" s="249" t="s">
        <v>145</v>
      </c>
      <c r="E139" s="260" t="s">
        <v>34</v>
      </c>
      <c r="F139" s="261" t="s">
        <v>352</v>
      </c>
      <c r="G139" s="259"/>
      <c r="H139" s="262">
        <v>282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AT139" s="268" t="s">
        <v>145</v>
      </c>
      <c r="AU139" s="268" t="s">
        <v>86</v>
      </c>
      <c r="AV139" s="13" t="s">
        <v>86</v>
      </c>
      <c r="AW139" s="13" t="s">
        <v>41</v>
      </c>
      <c r="AX139" s="13" t="s">
        <v>78</v>
      </c>
      <c r="AY139" s="268" t="s">
        <v>136</v>
      </c>
    </row>
    <row r="140" s="14" customFormat="1">
      <c r="B140" s="269"/>
      <c r="C140" s="270"/>
      <c r="D140" s="249" t="s">
        <v>145</v>
      </c>
      <c r="E140" s="271" t="s">
        <v>34</v>
      </c>
      <c r="F140" s="272" t="s">
        <v>148</v>
      </c>
      <c r="G140" s="270"/>
      <c r="H140" s="273">
        <v>282</v>
      </c>
      <c r="I140" s="274"/>
      <c r="J140" s="270"/>
      <c r="K140" s="270"/>
      <c r="L140" s="275"/>
      <c r="M140" s="276"/>
      <c r="N140" s="277"/>
      <c r="O140" s="277"/>
      <c r="P140" s="277"/>
      <c r="Q140" s="277"/>
      <c r="R140" s="277"/>
      <c r="S140" s="277"/>
      <c r="T140" s="278"/>
      <c r="AT140" s="279" t="s">
        <v>145</v>
      </c>
      <c r="AU140" s="279" t="s">
        <v>86</v>
      </c>
      <c r="AV140" s="14" t="s">
        <v>143</v>
      </c>
      <c r="AW140" s="14" t="s">
        <v>41</v>
      </c>
      <c r="AX140" s="14" t="s">
        <v>25</v>
      </c>
      <c r="AY140" s="279" t="s">
        <v>136</v>
      </c>
    </row>
    <row r="141" s="1" customFormat="1" ht="25.5" customHeight="1">
      <c r="B141" s="46"/>
      <c r="C141" s="235" t="s">
        <v>192</v>
      </c>
      <c r="D141" s="235" t="s">
        <v>138</v>
      </c>
      <c r="E141" s="236" t="s">
        <v>353</v>
      </c>
      <c r="F141" s="237" t="s">
        <v>354</v>
      </c>
      <c r="G141" s="238" t="s">
        <v>141</v>
      </c>
      <c r="H141" s="239">
        <v>564</v>
      </c>
      <c r="I141" s="240"/>
      <c r="J141" s="241">
        <f>ROUND(I141*H141,2)</f>
        <v>0</v>
      </c>
      <c r="K141" s="237" t="s">
        <v>142</v>
      </c>
      <c r="L141" s="72"/>
      <c r="M141" s="242" t="s">
        <v>34</v>
      </c>
      <c r="N141" s="243" t="s">
        <v>49</v>
      </c>
      <c r="O141" s="47"/>
      <c r="P141" s="244">
        <f>O141*H141</f>
        <v>0</v>
      </c>
      <c r="Q141" s="244">
        <v>0.00198518</v>
      </c>
      <c r="R141" s="244">
        <f>Q141*H141</f>
        <v>1.1196415200000001</v>
      </c>
      <c r="S141" s="244">
        <v>0</v>
      </c>
      <c r="T141" s="245">
        <f>S141*H141</f>
        <v>0</v>
      </c>
      <c r="AR141" s="24" t="s">
        <v>143</v>
      </c>
      <c r="AT141" s="24" t="s">
        <v>138</v>
      </c>
      <c r="AU141" s="24" t="s">
        <v>86</v>
      </c>
      <c r="AY141" s="24" t="s">
        <v>136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25</v>
      </c>
      <c r="BK141" s="246">
        <f>ROUND(I141*H141,2)</f>
        <v>0</v>
      </c>
      <c r="BL141" s="24" t="s">
        <v>143</v>
      </c>
      <c r="BM141" s="24" t="s">
        <v>355</v>
      </c>
    </row>
    <row r="142" s="12" customFormat="1">
      <c r="B142" s="247"/>
      <c r="C142" s="248"/>
      <c r="D142" s="249" t="s">
        <v>145</v>
      </c>
      <c r="E142" s="250" t="s">
        <v>34</v>
      </c>
      <c r="F142" s="251" t="s">
        <v>356</v>
      </c>
      <c r="G142" s="248"/>
      <c r="H142" s="250" t="s">
        <v>34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145</v>
      </c>
      <c r="AU142" s="257" t="s">
        <v>86</v>
      </c>
      <c r="AV142" s="12" t="s">
        <v>25</v>
      </c>
      <c r="AW142" s="12" t="s">
        <v>41</v>
      </c>
      <c r="AX142" s="12" t="s">
        <v>78</v>
      </c>
      <c r="AY142" s="257" t="s">
        <v>136</v>
      </c>
    </row>
    <row r="143" s="13" customFormat="1">
      <c r="B143" s="258"/>
      <c r="C143" s="259"/>
      <c r="D143" s="249" t="s">
        <v>145</v>
      </c>
      <c r="E143" s="260" t="s">
        <v>34</v>
      </c>
      <c r="F143" s="261" t="s">
        <v>357</v>
      </c>
      <c r="G143" s="259"/>
      <c r="H143" s="262">
        <v>564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AT143" s="268" t="s">
        <v>145</v>
      </c>
      <c r="AU143" s="268" t="s">
        <v>86</v>
      </c>
      <c r="AV143" s="13" t="s">
        <v>86</v>
      </c>
      <c r="AW143" s="13" t="s">
        <v>41</v>
      </c>
      <c r="AX143" s="13" t="s">
        <v>78</v>
      </c>
      <c r="AY143" s="268" t="s">
        <v>136</v>
      </c>
    </row>
    <row r="144" s="14" customFormat="1">
      <c r="B144" s="269"/>
      <c r="C144" s="270"/>
      <c r="D144" s="249" t="s">
        <v>145</v>
      </c>
      <c r="E144" s="271" t="s">
        <v>34</v>
      </c>
      <c r="F144" s="272" t="s">
        <v>148</v>
      </c>
      <c r="G144" s="270"/>
      <c r="H144" s="273">
        <v>564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AT144" s="279" t="s">
        <v>145</v>
      </c>
      <c r="AU144" s="279" t="s">
        <v>86</v>
      </c>
      <c r="AV144" s="14" t="s">
        <v>143</v>
      </c>
      <c r="AW144" s="14" t="s">
        <v>41</v>
      </c>
      <c r="AX144" s="14" t="s">
        <v>25</v>
      </c>
      <c r="AY144" s="279" t="s">
        <v>136</v>
      </c>
    </row>
    <row r="145" s="1" customFormat="1" ht="25.5" customHeight="1">
      <c r="B145" s="46"/>
      <c r="C145" s="235" t="s">
        <v>197</v>
      </c>
      <c r="D145" s="235" t="s">
        <v>138</v>
      </c>
      <c r="E145" s="236" t="s">
        <v>358</v>
      </c>
      <c r="F145" s="237" t="s">
        <v>359</v>
      </c>
      <c r="G145" s="238" t="s">
        <v>141</v>
      </c>
      <c r="H145" s="239">
        <v>564</v>
      </c>
      <c r="I145" s="240"/>
      <c r="J145" s="241">
        <f>ROUND(I145*H145,2)</f>
        <v>0</v>
      </c>
      <c r="K145" s="237" t="s">
        <v>142</v>
      </c>
      <c r="L145" s="72"/>
      <c r="M145" s="242" t="s">
        <v>34</v>
      </c>
      <c r="N145" s="243" t="s">
        <v>49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143</v>
      </c>
      <c r="AT145" s="24" t="s">
        <v>138</v>
      </c>
      <c r="AU145" s="24" t="s">
        <v>86</v>
      </c>
      <c r="AY145" s="24" t="s">
        <v>136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25</v>
      </c>
      <c r="BK145" s="246">
        <f>ROUND(I145*H145,2)</f>
        <v>0</v>
      </c>
      <c r="BL145" s="24" t="s">
        <v>143</v>
      </c>
      <c r="BM145" s="24" t="s">
        <v>360</v>
      </c>
    </row>
    <row r="146" s="12" customFormat="1">
      <c r="B146" s="247"/>
      <c r="C146" s="248"/>
      <c r="D146" s="249" t="s">
        <v>145</v>
      </c>
      <c r="E146" s="250" t="s">
        <v>34</v>
      </c>
      <c r="F146" s="251" t="s">
        <v>361</v>
      </c>
      <c r="G146" s="248"/>
      <c r="H146" s="250" t="s">
        <v>34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145</v>
      </c>
      <c r="AU146" s="257" t="s">
        <v>86</v>
      </c>
      <c r="AV146" s="12" t="s">
        <v>25</v>
      </c>
      <c r="AW146" s="12" t="s">
        <v>41</v>
      </c>
      <c r="AX146" s="12" t="s">
        <v>78</v>
      </c>
      <c r="AY146" s="257" t="s">
        <v>136</v>
      </c>
    </row>
    <row r="147" s="13" customFormat="1">
      <c r="B147" s="258"/>
      <c r="C147" s="259"/>
      <c r="D147" s="249" t="s">
        <v>145</v>
      </c>
      <c r="E147" s="260" t="s">
        <v>34</v>
      </c>
      <c r="F147" s="261" t="s">
        <v>357</v>
      </c>
      <c r="G147" s="259"/>
      <c r="H147" s="262">
        <v>564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AT147" s="268" t="s">
        <v>145</v>
      </c>
      <c r="AU147" s="268" t="s">
        <v>86</v>
      </c>
      <c r="AV147" s="13" t="s">
        <v>86</v>
      </c>
      <c r="AW147" s="13" t="s">
        <v>41</v>
      </c>
      <c r="AX147" s="13" t="s">
        <v>78</v>
      </c>
      <c r="AY147" s="268" t="s">
        <v>136</v>
      </c>
    </row>
    <row r="148" s="14" customFormat="1">
      <c r="B148" s="269"/>
      <c r="C148" s="270"/>
      <c r="D148" s="249" t="s">
        <v>145</v>
      </c>
      <c r="E148" s="271" t="s">
        <v>34</v>
      </c>
      <c r="F148" s="272" t="s">
        <v>148</v>
      </c>
      <c r="G148" s="270"/>
      <c r="H148" s="273">
        <v>564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AT148" s="279" t="s">
        <v>145</v>
      </c>
      <c r="AU148" s="279" t="s">
        <v>86</v>
      </c>
      <c r="AV148" s="14" t="s">
        <v>143</v>
      </c>
      <c r="AW148" s="14" t="s">
        <v>41</v>
      </c>
      <c r="AX148" s="14" t="s">
        <v>25</v>
      </c>
      <c r="AY148" s="279" t="s">
        <v>136</v>
      </c>
    </row>
    <row r="149" s="1" customFormat="1" ht="38.25" customHeight="1">
      <c r="B149" s="46"/>
      <c r="C149" s="235" t="s">
        <v>202</v>
      </c>
      <c r="D149" s="235" t="s">
        <v>138</v>
      </c>
      <c r="E149" s="236" t="s">
        <v>362</v>
      </c>
      <c r="F149" s="237" t="s">
        <v>363</v>
      </c>
      <c r="G149" s="238" t="s">
        <v>226</v>
      </c>
      <c r="H149" s="239">
        <v>141</v>
      </c>
      <c r="I149" s="240"/>
      <c r="J149" s="241">
        <f>ROUND(I149*H149,2)</f>
        <v>0</v>
      </c>
      <c r="K149" s="237" t="s">
        <v>142</v>
      </c>
      <c r="L149" s="72"/>
      <c r="M149" s="242" t="s">
        <v>34</v>
      </c>
      <c r="N149" s="243" t="s">
        <v>49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143</v>
      </c>
      <c r="AT149" s="24" t="s">
        <v>138</v>
      </c>
      <c r="AU149" s="24" t="s">
        <v>86</v>
      </c>
      <c r="AY149" s="24" t="s">
        <v>136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25</v>
      </c>
      <c r="BK149" s="246">
        <f>ROUND(I149*H149,2)</f>
        <v>0</v>
      </c>
      <c r="BL149" s="24" t="s">
        <v>143</v>
      </c>
      <c r="BM149" s="24" t="s">
        <v>364</v>
      </c>
    </row>
    <row r="150" s="12" customFormat="1">
      <c r="B150" s="247"/>
      <c r="C150" s="248"/>
      <c r="D150" s="249" t="s">
        <v>145</v>
      </c>
      <c r="E150" s="250" t="s">
        <v>34</v>
      </c>
      <c r="F150" s="251" t="s">
        <v>365</v>
      </c>
      <c r="G150" s="248"/>
      <c r="H150" s="250" t="s">
        <v>34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145</v>
      </c>
      <c r="AU150" s="257" t="s">
        <v>86</v>
      </c>
      <c r="AV150" s="12" t="s">
        <v>25</v>
      </c>
      <c r="AW150" s="12" t="s">
        <v>41</v>
      </c>
      <c r="AX150" s="12" t="s">
        <v>78</v>
      </c>
      <c r="AY150" s="257" t="s">
        <v>136</v>
      </c>
    </row>
    <row r="151" s="13" customFormat="1">
      <c r="B151" s="258"/>
      <c r="C151" s="259"/>
      <c r="D151" s="249" t="s">
        <v>145</v>
      </c>
      <c r="E151" s="260" t="s">
        <v>34</v>
      </c>
      <c r="F151" s="261" t="s">
        <v>366</v>
      </c>
      <c r="G151" s="259"/>
      <c r="H151" s="262">
        <v>141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AT151" s="268" t="s">
        <v>145</v>
      </c>
      <c r="AU151" s="268" t="s">
        <v>86</v>
      </c>
      <c r="AV151" s="13" t="s">
        <v>86</v>
      </c>
      <c r="AW151" s="13" t="s">
        <v>41</v>
      </c>
      <c r="AX151" s="13" t="s">
        <v>78</v>
      </c>
      <c r="AY151" s="268" t="s">
        <v>136</v>
      </c>
    </row>
    <row r="152" s="14" customFormat="1">
      <c r="B152" s="269"/>
      <c r="C152" s="270"/>
      <c r="D152" s="249" t="s">
        <v>145</v>
      </c>
      <c r="E152" s="271" t="s">
        <v>34</v>
      </c>
      <c r="F152" s="272" t="s">
        <v>148</v>
      </c>
      <c r="G152" s="270"/>
      <c r="H152" s="273">
        <v>141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AT152" s="279" t="s">
        <v>145</v>
      </c>
      <c r="AU152" s="279" t="s">
        <v>86</v>
      </c>
      <c r="AV152" s="14" t="s">
        <v>143</v>
      </c>
      <c r="AW152" s="14" t="s">
        <v>41</v>
      </c>
      <c r="AX152" s="14" t="s">
        <v>25</v>
      </c>
      <c r="AY152" s="279" t="s">
        <v>136</v>
      </c>
    </row>
    <row r="153" s="1" customFormat="1" ht="38.25" customHeight="1">
      <c r="B153" s="46"/>
      <c r="C153" s="235" t="s">
        <v>10</v>
      </c>
      <c r="D153" s="235" t="s">
        <v>138</v>
      </c>
      <c r="E153" s="236" t="s">
        <v>231</v>
      </c>
      <c r="F153" s="237" t="s">
        <v>232</v>
      </c>
      <c r="G153" s="238" t="s">
        <v>226</v>
      </c>
      <c r="H153" s="239">
        <v>103.5</v>
      </c>
      <c r="I153" s="240"/>
      <c r="J153" s="241">
        <f>ROUND(I153*H153,2)</f>
        <v>0</v>
      </c>
      <c r="K153" s="237" t="s">
        <v>142</v>
      </c>
      <c r="L153" s="72"/>
      <c r="M153" s="242" t="s">
        <v>34</v>
      </c>
      <c r="N153" s="243" t="s">
        <v>49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143</v>
      </c>
      <c r="AT153" s="24" t="s">
        <v>138</v>
      </c>
      <c r="AU153" s="24" t="s">
        <v>86</v>
      </c>
      <c r="AY153" s="24" t="s">
        <v>136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25</v>
      </c>
      <c r="BK153" s="246">
        <f>ROUND(I153*H153,2)</f>
        <v>0</v>
      </c>
      <c r="BL153" s="24" t="s">
        <v>143</v>
      </c>
      <c r="BM153" s="24" t="s">
        <v>367</v>
      </c>
    </row>
    <row r="154" s="12" customFormat="1">
      <c r="B154" s="247"/>
      <c r="C154" s="248"/>
      <c r="D154" s="249" t="s">
        <v>145</v>
      </c>
      <c r="E154" s="250" t="s">
        <v>34</v>
      </c>
      <c r="F154" s="251" t="s">
        <v>368</v>
      </c>
      <c r="G154" s="248"/>
      <c r="H154" s="250" t="s">
        <v>34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145</v>
      </c>
      <c r="AU154" s="257" t="s">
        <v>86</v>
      </c>
      <c r="AV154" s="12" t="s">
        <v>25</v>
      </c>
      <c r="AW154" s="12" t="s">
        <v>41</v>
      </c>
      <c r="AX154" s="12" t="s">
        <v>78</v>
      </c>
      <c r="AY154" s="257" t="s">
        <v>136</v>
      </c>
    </row>
    <row r="155" s="13" customFormat="1">
      <c r="B155" s="258"/>
      <c r="C155" s="259"/>
      <c r="D155" s="249" t="s">
        <v>145</v>
      </c>
      <c r="E155" s="260" t="s">
        <v>34</v>
      </c>
      <c r="F155" s="261" t="s">
        <v>369</v>
      </c>
      <c r="G155" s="259"/>
      <c r="H155" s="262">
        <v>103.5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AT155" s="268" t="s">
        <v>145</v>
      </c>
      <c r="AU155" s="268" t="s">
        <v>86</v>
      </c>
      <c r="AV155" s="13" t="s">
        <v>86</v>
      </c>
      <c r="AW155" s="13" t="s">
        <v>41</v>
      </c>
      <c r="AX155" s="13" t="s">
        <v>78</v>
      </c>
      <c r="AY155" s="268" t="s">
        <v>136</v>
      </c>
    </row>
    <row r="156" s="14" customFormat="1">
      <c r="B156" s="269"/>
      <c r="C156" s="270"/>
      <c r="D156" s="249" t="s">
        <v>145</v>
      </c>
      <c r="E156" s="271" t="s">
        <v>34</v>
      </c>
      <c r="F156" s="272" t="s">
        <v>148</v>
      </c>
      <c r="G156" s="270"/>
      <c r="H156" s="273">
        <v>103.5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AT156" s="279" t="s">
        <v>145</v>
      </c>
      <c r="AU156" s="279" t="s">
        <v>86</v>
      </c>
      <c r="AV156" s="14" t="s">
        <v>143</v>
      </c>
      <c r="AW156" s="14" t="s">
        <v>41</v>
      </c>
      <c r="AX156" s="14" t="s">
        <v>25</v>
      </c>
      <c r="AY156" s="279" t="s">
        <v>136</v>
      </c>
    </row>
    <row r="157" s="1" customFormat="1" ht="38.25" customHeight="1">
      <c r="B157" s="46"/>
      <c r="C157" s="235" t="s">
        <v>213</v>
      </c>
      <c r="D157" s="235" t="s">
        <v>138</v>
      </c>
      <c r="E157" s="236" t="s">
        <v>237</v>
      </c>
      <c r="F157" s="237" t="s">
        <v>238</v>
      </c>
      <c r="G157" s="238" t="s">
        <v>226</v>
      </c>
      <c r="H157" s="239">
        <v>534</v>
      </c>
      <c r="I157" s="240"/>
      <c r="J157" s="241">
        <f>ROUND(I157*H157,2)</f>
        <v>0</v>
      </c>
      <c r="K157" s="237" t="s">
        <v>142</v>
      </c>
      <c r="L157" s="72"/>
      <c r="M157" s="242" t="s">
        <v>34</v>
      </c>
      <c r="N157" s="243" t="s">
        <v>49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143</v>
      </c>
      <c r="AT157" s="24" t="s">
        <v>138</v>
      </c>
      <c r="AU157" s="24" t="s">
        <v>86</v>
      </c>
      <c r="AY157" s="24" t="s">
        <v>136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25</v>
      </c>
      <c r="BK157" s="246">
        <f>ROUND(I157*H157,2)</f>
        <v>0</v>
      </c>
      <c r="BL157" s="24" t="s">
        <v>143</v>
      </c>
      <c r="BM157" s="24" t="s">
        <v>370</v>
      </c>
    </row>
    <row r="158" s="12" customFormat="1">
      <c r="B158" s="247"/>
      <c r="C158" s="248"/>
      <c r="D158" s="249" t="s">
        <v>145</v>
      </c>
      <c r="E158" s="250" t="s">
        <v>34</v>
      </c>
      <c r="F158" s="251" t="s">
        <v>371</v>
      </c>
      <c r="G158" s="248"/>
      <c r="H158" s="250" t="s">
        <v>34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AT158" s="257" t="s">
        <v>145</v>
      </c>
      <c r="AU158" s="257" t="s">
        <v>86</v>
      </c>
      <c r="AV158" s="12" t="s">
        <v>25</v>
      </c>
      <c r="AW158" s="12" t="s">
        <v>41</v>
      </c>
      <c r="AX158" s="12" t="s">
        <v>78</v>
      </c>
      <c r="AY158" s="257" t="s">
        <v>136</v>
      </c>
    </row>
    <row r="159" s="13" customFormat="1">
      <c r="B159" s="258"/>
      <c r="C159" s="259"/>
      <c r="D159" s="249" t="s">
        <v>145</v>
      </c>
      <c r="E159" s="260" t="s">
        <v>34</v>
      </c>
      <c r="F159" s="261" t="s">
        <v>343</v>
      </c>
      <c r="G159" s="259"/>
      <c r="H159" s="262">
        <v>534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AT159" s="268" t="s">
        <v>145</v>
      </c>
      <c r="AU159" s="268" t="s">
        <v>86</v>
      </c>
      <c r="AV159" s="13" t="s">
        <v>86</v>
      </c>
      <c r="AW159" s="13" t="s">
        <v>41</v>
      </c>
      <c r="AX159" s="13" t="s">
        <v>78</v>
      </c>
      <c r="AY159" s="268" t="s">
        <v>136</v>
      </c>
    </row>
    <row r="160" s="14" customFormat="1">
      <c r="B160" s="269"/>
      <c r="C160" s="270"/>
      <c r="D160" s="249" t="s">
        <v>145</v>
      </c>
      <c r="E160" s="271" t="s">
        <v>34</v>
      </c>
      <c r="F160" s="272" t="s">
        <v>148</v>
      </c>
      <c r="G160" s="270"/>
      <c r="H160" s="273">
        <v>534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AT160" s="279" t="s">
        <v>145</v>
      </c>
      <c r="AU160" s="279" t="s">
        <v>86</v>
      </c>
      <c r="AV160" s="14" t="s">
        <v>143</v>
      </c>
      <c r="AW160" s="14" t="s">
        <v>41</v>
      </c>
      <c r="AX160" s="14" t="s">
        <v>25</v>
      </c>
      <c r="AY160" s="279" t="s">
        <v>136</v>
      </c>
    </row>
    <row r="161" s="1" customFormat="1" ht="38.25" customHeight="1">
      <c r="B161" s="46"/>
      <c r="C161" s="235" t="s">
        <v>219</v>
      </c>
      <c r="D161" s="235" t="s">
        <v>138</v>
      </c>
      <c r="E161" s="236" t="s">
        <v>237</v>
      </c>
      <c r="F161" s="237" t="s">
        <v>238</v>
      </c>
      <c r="G161" s="238" t="s">
        <v>226</v>
      </c>
      <c r="H161" s="239">
        <v>31</v>
      </c>
      <c r="I161" s="240"/>
      <c r="J161" s="241">
        <f>ROUND(I161*H161,2)</f>
        <v>0</v>
      </c>
      <c r="K161" s="237" t="s">
        <v>142</v>
      </c>
      <c r="L161" s="72"/>
      <c r="M161" s="242" t="s">
        <v>34</v>
      </c>
      <c r="N161" s="243" t="s">
        <v>49</v>
      </c>
      <c r="O161" s="47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AR161" s="24" t="s">
        <v>143</v>
      </c>
      <c r="AT161" s="24" t="s">
        <v>138</v>
      </c>
      <c r="AU161" s="24" t="s">
        <v>86</v>
      </c>
      <c r="AY161" s="24" t="s">
        <v>136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4" t="s">
        <v>25</v>
      </c>
      <c r="BK161" s="246">
        <f>ROUND(I161*H161,2)</f>
        <v>0</v>
      </c>
      <c r="BL161" s="24" t="s">
        <v>143</v>
      </c>
      <c r="BM161" s="24" t="s">
        <v>372</v>
      </c>
    </row>
    <row r="162" s="12" customFormat="1">
      <c r="B162" s="247"/>
      <c r="C162" s="248"/>
      <c r="D162" s="249" t="s">
        <v>145</v>
      </c>
      <c r="E162" s="250" t="s">
        <v>34</v>
      </c>
      <c r="F162" s="251" t="s">
        <v>373</v>
      </c>
      <c r="G162" s="248"/>
      <c r="H162" s="250" t="s">
        <v>34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AT162" s="257" t="s">
        <v>145</v>
      </c>
      <c r="AU162" s="257" t="s">
        <v>86</v>
      </c>
      <c r="AV162" s="12" t="s">
        <v>25</v>
      </c>
      <c r="AW162" s="12" t="s">
        <v>41</v>
      </c>
      <c r="AX162" s="12" t="s">
        <v>78</v>
      </c>
      <c r="AY162" s="257" t="s">
        <v>136</v>
      </c>
    </row>
    <row r="163" s="13" customFormat="1">
      <c r="B163" s="258"/>
      <c r="C163" s="259"/>
      <c r="D163" s="249" t="s">
        <v>145</v>
      </c>
      <c r="E163" s="260" t="s">
        <v>34</v>
      </c>
      <c r="F163" s="261" t="s">
        <v>300</v>
      </c>
      <c r="G163" s="259"/>
      <c r="H163" s="262">
        <v>31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145</v>
      </c>
      <c r="AU163" s="268" t="s">
        <v>86</v>
      </c>
      <c r="AV163" s="13" t="s">
        <v>86</v>
      </c>
      <c r="AW163" s="13" t="s">
        <v>41</v>
      </c>
      <c r="AX163" s="13" t="s">
        <v>78</v>
      </c>
      <c r="AY163" s="268" t="s">
        <v>136</v>
      </c>
    </row>
    <row r="164" s="14" customFormat="1">
      <c r="B164" s="269"/>
      <c r="C164" s="270"/>
      <c r="D164" s="249" t="s">
        <v>145</v>
      </c>
      <c r="E164" s="271" t="s">
        <v>34</v>
      </c>
      <c r="F164" s="272" t="s">
        <v>148</v>
      </c>
      <c r="G164" s="270"/>
      <c r="H164" s="273">
        <v>31</v>
      </c>
      <c r="I164" s="274"/>
      <c r="J164" s="270"/>
      <c r="K164" s="270"/>
      <c r="L164" s="275"/>
      <c r="M164" s="276"/>
      <c r="N164" s="277"/>
      <c r="O164" s="277"/>
      <c r="P164" s="277"/>
      <c r="Q164" s="277"/>
      <c r="R164" s="277"/>
      <c r="S164" s="277"/>
      <c r="T164" s="278"/>
      <c r="AT164" s="279" t="s">
        <v>145</v>
      </c>
      <c r="AU164" s="279" t="s">
        <v>86</v>
      </c>
      <c r="AV164" s="14" t="s">
        <v>143</v>
      </c>
      <c r="AW164" s="14" t="s">
        <v>41</v>
      </c>
      <c r="AX164" s="14" t="s">
        <v>25</v>
      </c>
      <c r="AY164" s="279" t="s">
        <v>136</v>
      </c>
    </row>
    <row r="165" s="1" customFormat="1" ht="38.25" customHeight="1">
      <c r="B165" s="46"/>
      <c r="C165" s="235" t="s">
        <v>223</v>
      </c>
      <c r="D165" s="235" t="s">
        <v>138</v>
      </c>
      <c r="E165" s="236" t="s">
        <v>237</v>
      </c>
      <c r="F165" s="237" t="s">
        <v>238</v>
      </c>
      <c r="G165" s="238" t="s">
        <v>226</v>
      </c>
      <c r="H165" s="239">
        <v>59.670999999999999</v>
      </c>
      <c r="I165" s="240"/>
      <c r="J165" s="241">
        <f>ROUND(I165*H165,2)</f>
        <v>0</v>
      </c>
      <c r="K165" s="237" t="s">
        <v>142</v>
      </c>
      <c r="L165" s="72"/>
      <c r="M165" s="242" t="s">
        <v>34</v>
      </c>
      <c r="N165" s="243" t="s">
        <v>49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143</v>
      </c>
      <c r="AT165" s="24" t="s">
        <v>138</v>
      </c>
      <c r="AU165" s="24" t="s">
        <v>86</v>
      </c>
      <c r="AY165" s="24" t="s">
        <v>136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25</v>
      </c>
      <c r="BK165" s="246">
        <f>ROUND(I165*H165,2)</f>
        <v>0</v>
      </c>
      <c r="BL165" s="24" t="s">
        <v>143</v>
      </c>
      <c r="BM165" s="24" t="s">
        <v>374</v>
      </c>
    </row>
    <row r="166" s="12" customFormat="1">
      <c r="B166" s="247"/>
      <c r="C166" s="248"/>
      <c r="D166" s="249" t="s">
        <v>145</v>
      </c>
      <c r="E166" s="250" t="s">
        <v>34</v>
      </c>
      <c r="F166" s="251" t="s">
        <v>375</v>
      </c>
      <c r="G166" s="248"/>
      <c r="H166" s="250" t="s">
        <v>34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145</v>
      </c>
      <c r="AU166" s="257" t="s">
        <v>86</v>
      </c>
      <c r="AV166" s="12" t="s">
        <v>25</v>
      </c>
      <c r="AW166" s="12" t="s">
        <v>41</v>
      </c>
      <c r="AX166" s="12" t="s">
        <v>78</v>
      </c>
      <c r="AY166" s="257" t="s">
        <v>136</v>
      </c>
    </row>
    <row r="167" s="13" customFormat="1">
      <c r="B167" s="258"/>
      <c r="C167" s="259"/>
      <c r="D167" s="249" t="s">
        <v>145</v>
      </c>
      <c r="E167" s="260" t="s">
        <v>34</v>
      </c>
      <c r="F167" s="261" t="s">
        <v>376</v>
      </c>
      <c r="G167" s="259"/>
      <c r="H167" s="262">
        <v>59.670999999999999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145</v>
      </c>
      <c r="AU167" s="268" t="s">
        <v>86</v>
      </c>
      <c r="AV167" s="13" t="s">
        <v>86</v>
      </c>
      <c r="AW167" s="13" t="s">
        <v>41</v>
      </c>
      <c r="AX167" s="13" t="s">
        <v>78</v>
      </c>
      <c r="AY167" s="268" t="s">
        <v>136</v>
      </c>
    </row>
    <row r="168" s="14" customFormat="1">
      <c r="B168" s="269"/>
      <c r="C168" s="270"/>
      <c r="D168" s="249" t="s">
        <v>145</v>
      </c>
      <c r="E168" s="271" t="s">
        <v>34</v>
      </c>
      <c r="F168" s="272" t="s">
        <v>148</v>
      </c>
      <c r="G168" s="270"/>
      <c r="H168" s="273">
        <v>59.670999999999999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AT168" s="279" t="s">
        <v>145</v>
      </c>
      <c r="AU168" s="279" t="s">
        <v>86</v>
      </c>
      <c r="AV168" s="14" t="s">
        <v>143</v>
      </c>
      <c r="AW168" s="14" t="s">
        <v>41</v>
      </c>
      <c r="AX168" s="14" t="s">
        <v>25</v>
      </c>
      <c r="AY168" s="279" t="s">
        <v>136</v>
      </c>
    </row>
    <row r="169" s="1" customFormat="1" ht="38.25" customHeight="1">
      <c r="B169" s="46"/>
      <c r="C169" s="235" t="s">
        <v>230</v>
      </c>
      <c r="D169" s="235" t="s">
        <v>138</v>
      </c>
      <c r="E169" s="236" t="s">
        <v>237</v>
      </c>
      <c r="F169" s="237" t="s">
        <v>238</v>
      </c>
      <c r="G169" s="238" t="s">
        <v>226</v>
      </c>
      <c r="H169" s="239">
        <v>0.108</v>
      </c>
      <c r="I169" s="240"/>
      <c r="J169" s="241">
        <f>ROUND(I169*H169,2)</f>
        <v>0</v>
      </c>
      <c r="K169" s="237" t="s">
        <v>142</v>
      </c>
      <c r="L169" s="72"/>
      <c r="M169" s="242" t="s">
        <v>34</v>
      </c>
      <c r="N169" s="243" t="s">
        <v>49</v>
      </c>
      <c r="O169" s="47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AR169" s="24" t="s">
        <v>143</v>
      </c>
      <c r="AT169" s="24" t="s">
        <v>138</v>
      </c>
      <c r="AU169" s="24" t="s">
        <v>86</v>
      </c>
      <c r="AY169" s="24" t="s">
        <v>136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4" t="s">
        <v>25</v>
      </c>
      <c r="BK169" s="246">
        <f>ROUND(I169*H169,2)</f>
        <v>0</v>
      </c>
      <c r="BL169" s="24" t="s">
        <v>143</v>
      </c>
      <c r="BM169" s="24" t="s">
        <v>377</v>
      </c>
    </row>
    <row r="170" s="12" customFormat="1">
      <c r="B170" s="247"/>
      <c r="C170" s="248"/>
      <c r="D170" s="249" t="s">
        <v>145</v>
      </c>
      <c r="E170" s="250" t="s">
        <v>34</v>
      </c>
      <c r="F170" s="251" t="s">
        <v>378</v>
      </c>
      <c r="G170" s="248"/>
      <c r="H170" s="250" t="s">
        <v>34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145</v>
      </c>
      <c r="AU170" s="257" t="s">
        <v>86</v>
      </c>
      <c r="AV170" s="12" t="s">
        <v>25</v>
      </c>
      <c r="AW170" s="12" t="s">
        <v>41</v>
      </c>
      <c r="AX170" s="12" t="s">
        <v>78</v>
      </c>
      <c r="AY170" s="257" t="s">
        <v>136</v>
      </c>
    </row>
    <row r="171" s="13" customFormat="1">
      <c r="B171" s="258"/>
      <c r="C171" s="259"/>
      <c r="D171" s="249" t="s">
        <v>145</v>
      </c>
      <c r="E171" s="260" t="s">
        <v>34</v>
      </c>
      <c r="F171" s="261" t="s">
        <v>379</v>
      </c>
      <c r="G171" s="259"/>
      <c r="H171" s="262">
        <v>0.108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AT171" s="268" t="s">
        <v>145</v>
      </c>
      <c r="AU171" s="268" t="s">
        <v>86</v>
      </c>
      <c r="AV171" s="13" t="s">
        <v>86</v>
      </c>
      <c r="AW171" s="13" t="s">
        <v>41</v>
      </c>
      <c r="AX171" s="13" t="s">
        <v>78</v>
      </c>
      <c r="AY171" s="268" t="s">
        <v>136</v>
      </c>
    </row>
    <row r="172" s="14" customFormat="1">
      <c r="B172" s="269"/>
      <c r="C172" s="270"/>
      <c r="D172" s="249" t="s">
        <v>145</v>
      </c>
      <c r="E172" s="271" t="s">
        <v>34</v>
      </c>
      <c r="F172" s="272" t="s">
        <v>148</v>
      </c>
      <c r="G172" s="270"/>
      <c r="H172" s="273">
        <v>0.108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AT172" s="279" t="s">
        <v>145</v>
      </c>
      <c r="AU172" s="279" t="s">
        <v>86</v>
      </c>
      <c r="AV172" s="14" t="s">
        <v>143</v>
      </c>
      <c r="AW172" s="14" t="s">
        <v>41</v>
      </c>
      <c r="AX172" s="14" t="s">
        <v>25</v>
      </c>
      <c r="AY172" s="279" t="s">
        <v>136</v>
      </c>
    </row>
    <row r="173" s="1" customFormat="1" ht="25.5" customHeight="1">
      <c r="B173" s="46"/>
      <c r="C173" s="235" t="s">
        <v>236</v>
      </c>
      <c r="D173" s="235" t="s">
        <v>138</v>
      </c>
      <c r="E173" s="236" t="s">
        <v>380</v>
      </c>
      <c r="F173" s="237" t="s">
        <v>381</v>
      </c>
      <c r="G173" s="238" t="s">
        <v>226</v>
      </c>
      <c r="H173" s="239">
        <v>31</v>
      </c>
      <c r="I173" s="240"/>
      <c r="J173" s="241">
        <f>ROUND(I173*H173,2)</f>
        <v>0</v>
      </c>
      <c r="K173" s="237" t="s">
        <v>142</v>
      </c>
      <c r="L173" s="72"/>
      <c r="M173" s="242" t="s">
        <v>34</v>
      </c>
      <c r="N173" s="243" t="s">
        <v>49</v>
      </c>
      <c r="O173" s="47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4" t="s">
        <v>143</v>
      </c>
      <c r="AT173" s="24" t="s">
        <v>138</v>
      </c>
      <c r="AU173" s="24" t="s">
        <v>86</v>
      </c>
      <c r="AY173" s="24" t="s">
        <v>136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25</v>
      </c>
      <c r="BK173" s="246">
        <f>ROUND(I173*H173,2)</f>
        <v>0</v>
      </c>
      <c r="BL173" s="24" t="s">
        <v>143</v>
      </c>
      <c r="BM173" s="24" t="s">
        <v>382</v>
      </c>
    </row>
    <row r="174" s="12" customFormat="1">
      <c r="B174" s="247"/>
      <c r="C174" s="248"/>
      <c r="D174" s="249" t="s">
        <v>145</v>
      </c>
      <c r="E174" s="250" t="s">
        <v>34</v>
      </c>
      <c r="F174" s="251" t="s">
        <v>373</v>
      </c>
      <c r="G174" s="248"/>
      <c r="H174" s="250" t="s">
        <v>34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AT174" s="257" t="s">
        <v>145</v>
      </c>
      <c r="AU174" s="257" t="s">
        <v>86</v>
      </c>
      <c r="AV174" s="12" t="s">
        <v>25</v>
      </c>
      <c r="AW174" s="12" t="s">
        <v>41</v>
      </c>
      <c r="AX174" s="12" t="s">
        <v>78</v>
      </c>
      <c r="AY174" s="257" t="s">
        <v>136</v>
      </c>
    </row>
    <row r="175" s="13" customFormat="1">
      <c r="B175" s="258"/>
      <c r="C175" s="259"/>
      <c r="D175" s="249" t="s">
        <v>145</v>
      </c>
      <c r="E175" s="260" t="s">
        <v>34</v>
      </c>
      <c r="F175" s="261" t="s">
        <v>300</v>
      </c>
      <c r="G175" s="259"/>
      <c r="H175" s="262">
        <v>31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AT175" s="268" t="s">
        <v>145</v>
      </c>
      <c r="AU175" s="268" t="s">
        <v>86</v>
      </c>
      <c r="AV175" s="13" t="s">
        <v>86</v>
      </c>
      <c r="AW175" s="13" t="s">
        <v>41</v>
      </c>
      <c r="AX175" s="13" t="s">
        <v>78</v>
      </c>
      <c r="AY175" s="268" t="s">
        <v>136</v>
      </c>
    </row>
    <row r="176" s="14" customFormat="1">
      <c r="B176" s="269"/>
      <c r="C176" s="270"/>
      <c r="D176" s="249" t="s">
        <v>145</v>
      </c>
      <c r="E176" s="271" t="s">
        <v>34</v>
      </c>
      <c r="F176" s="272" t="s">
        <v>148</v>
      </c>
      <c r="G176" s="270"/>
      <c r="H176" s="273">
        <v>31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AT176" s="279" t="s">
        <v>145</v>
      </c>
      <c r="AU176" s="279" t="s">
        <v>86</v>
      </c>
      <c r="AV176" s="14" t="s">
        <v>143</v>
      </c>
      <c r="AW176" s="14" t="s">
        <v>41</v>
      </c>
      <c r="AX176" s="14" t="s">
        <v>25</v>
      </c>
      <c r="AY176" s="279" t="s">
        <v>136</v>
      </c>
    </row>
    <row r="177" s="1" customFormat="1" ht="25.5" customHeight="1">
      <c r="B177" s="46"/>
      <c r="C177" s="235" t="s">
        <v>9</v>
      </c>
      <c r="D177" s="235" t="s">
        <v>138</v>
      </c>
      <c r="E177" s="236" t="s">
        <v>380</v>
      </c>
      <c r="F177" s="237" t="s">
        <v>381</v>
      </c>
      <c r="G177" s="238" t="s">
        <v>226</v>
      </c>
      <c r="H177" s="239">
        <v>0.108</v>
      </c>
      <c r="I177" s="240"/>
      <c r="J177" s="241">
        <f>ROUND(I177*H177,2)</f>
        <v>0</v>
      </c>
      <c r="K177" s="237" t="s">
        <v>142</v>
      </c>
      <c r="L177" s="72"/>
      <c r="M177" s="242" t="s">
        <v>34</v>
      </c>
      <c r="N177" s="243" t="s">
        <v>49</v>
      </c>
      <c r="O177" s="47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AR177" s="24" t="s">
        <v>143</v>
      </c>
      <c r="AT177" s="24" t="s">
        <v>138</v>
      </c>
      <c r="AU177" s="24" t="s">
        <v>86</v>
      </c>
      <c r="AY177" s="24" t="s">
        <v>136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24" t="s">
        <v>25</v>
      </c>
      <c r="BK177" s="246">
        <f>ROUND(I177*H177,2)</f>
        <v>0</v>
      </c>
      <c r="BL177" s="24" t="s">
        <v>143</v>
      </c>
      <c r="BM177" s="24" t="s">
        <v>383</v>
      </c>
    </row>
    <row r="178" s="12" customFormat="1">
      <c r="B178" s="247"/>
      <c r="C178" s="248"/>
      <c r="D178" s="249" t="s">
        <v>145</v>
      </c>
      <c r="E178" s="250" t="s">
        <v>34</v>
      </c>
      <c r="F178" s="251" t="s">
        <v>384</v>
      </c>
      <c r="G178" s="248"/>
      <c r="H178" s="250" t="s">
        <v>34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145</v>
      </c>
      <c r="AU178" s="257" t="s">
        <v>86</v>
      </c>
      <c r="AV178" s="12" t="s">
        <v>25</v>
      </c>
      <c r="AW178" s="12" t="s">
        <v>41</v>
      </c>
      <c r="AX178" s="12" t="s">
        <v>78</v>
      </c>
      <c r="AY178" s="257" t="s">
        <v>136</v>
      </c>
    </row>
    <row r="179" s="13" customFormat="1">
      <c r="B179" s="258"/>
      <c r="C179" s="259"/>
      <c r="D179" s="249" t="s">
        <v>145</v>
      </c>
      <c r="E179" s="260" t="s">
        <v>34</v>
      </c>
      <c r="F179" s="261" t="s">
        <v>379</v>
      </c>
      <c r="G179" s="259"/>
      <c r="H179" s="262">
        <v>0.108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AT179" s="268" t="s">
        <v>145</v>
      </c>
      <c r="AU179" s="268" t="s">
        <v>86</v>
      </c>
      <c r="AV179" s="13" t="s">
        <v>86</v>
      </c>
      <c r="AW179" s="13" t="s">
        <v>41</v>
      </c>
      <c r="AX179" s="13" t="s">
        <v>78</v>
      </c>
      <c r="AY179" s="268" t="s">
        <v>136</v>
      </c>
    </row>
    <row r="180" s="14" customFormat="1">
      <c r="B180" s="269"/>
      <c r="C180" s="270"/>
      <c r="D180" s="249" t="s">
        <v>145</v>
      </c>
      <c r="E180" s="271" t="s">
        <v>34</v>
      </c>
      <c r="F180" s="272" t="s">
        <v>148</v>
      </c>
      <c r="G180" s="270"/>
      <c r="H180" s="273">
        <v>0.108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AT180" s="279" t="s">
        <v>145</v>
      </c>
      <c r="AU180" s="279" t="s">
        <v>86</v>
      </c>
      <c r="AV180" s="14" t="s">
        <v>143</v>
      </c>
      <c r="AW180" s="14" t="s">
        <v>41</v>
      </c>
      <c r="AX180" s="14" t="s">
        <v>25</v>
      </c>
      <c r="AY180" s="279" t="s">
        <v>136</v>
      </c>
    </row>
    <row r="181" s="1" customFormat="1" ht="25.5" customHeight="1">
      <c r="B181" s="46"/>
      <c r="C181" s="235" t="s">
        <v>246</v>
      </c>
      <c r="D181" s="235" t="s">
        <v>138</v>
      </c>
      <c r="E181" s="236" t="s">
        <v>242</v>
      </c>
      <c r="F181" s="237" t="s">
        <v>243</v>
      </c>
      <c r="G181" s="238" t="s">
        <v>226</v>
      </c>
      <c r="H181" s="239">
        <v>103.5</v>
      </c>
      <c r="I181" s="240"/>
      <c r="J181" s="241">
        <f>ROUND(I181*H181,2)</f>
        <v>0</v>
      </c>
      <c r="K181" s="237" t="s">
        <v>142</v>
      </c>
      <c r="L181" s="72"/>
      <c r="M181" s="242" t="s">
        <v>34</v>
      </c>
      <c r="N181" s="243" t="s">
        <v>49</v>
      </c>
      <c r="O181" s="47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AR181" s="24" t="s">
        <v>143</v>
      </c>
      <c r="AT181" s="24" t="s">
        <v>138</v>
      </c>
      <c r="AU181" s="24" t="s">
        <v>86</v>
      </c>
      <c r="AY181" s="24" t="s">
        <v>136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4" t="s">
        <v>25</v>
      </c>
      <c r="BK181" s="246">
        <f>ROUND(I181*H181,2)</f>
        <v>0</v>
      </c>
      <c r="BL181" s="24" t="s">
        <v>143</v>
      </c>
      <c r="BM181" s="24" t="s">
        <v>385</v>
      </c>
    </row>
    <row r="182" s="12" customFormat="1">
      <c r="B182" s="247"/>
      <c r="C182" s="248"/>
      <c r="D182" s="249" t="s">
        <v>145</v>
      </c>
      <c r="E182" s="250" t="s">
        <v>34</v>
      </c>
      <c r="F182" s="251" t="s">
        <v>386</v>
      </c>
      <c r="G182" s="248"/>
      <c r="H182" s="250" t="s">
        <v>34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AT182" s="257" t="s">
        <v>145</v>
      </c>
      <c r="AU182" s="257" t="s">
        <v>86</v>
      </c>
      <c r="AV182" s="12" t="s">
        <v>25</v>
      </c>
      <c r="AW182" s="12" t="s">
        <v>41</v>
      </c>
      <c r="AX182" s="12" t="s">
        <v>78</v>
      </c>
      <c r="AY182" s="257" t="s">
        <v>136</v>
      </c>
    </row>
    <row r="183" s="13" customFormat="1">
      <c r="B183" s="258"/>
      <c r="C183" s="259"/>
      <c r="D183" s="249" t="s">
        <v>145</v>
      </c>
      <c r="E183" s="260" t="s">
        <v>34</v>
      </c>
      <c r="F183" s="261" t="s">
        <v>369</v>
      </c>
      <c r="G183" s="259"/>
      <c r="H183" s="262">
        <v>103.5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AT183" s="268" t="s">
        <v>145</v>
      </c>
      <c r="AU183" s="268" t="s">
        <v>86</v>
      </c>
      <c r="AV183" s="13" t="s">
        <v>86</v>
      </c>
      <c r="AW183" s="13" t="s">
        <v>41</v>
      </c>
      <c r="AX183" s="13" t="s">
        <v>78</v>
      </c>
      <c r="AY183" s="268" t="s">
        <v>136</v>
      </c>
    </row>
    <row r="184" s="14" customFormat="1">
      <c r="B184" s="269"/>
      <c r="C184" s="270"/>
      <c r="D184" s="249" t="s">
        <v>145</v>
      </c>
      <c r="E184" s="271" t="s">
        <v>34</v>
      </c>
      <c r="F184" s="272" t="s">
        <v>148</v>
      </c>
      <c r="G184" s="270"/>
      <c r="H184" s="273">
        <v>103.5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AT184" s="279" t="s">
        <v>145</v>
      </c>
      <c r="AU184" s="279" t="s">
        <v>86</v>
      </c>
      <c r="AV184" s="14" t="s">
        <v>143</v>
      </c>
      <c r="AW184" s="14" t="s">
        <v>41</v>
      </c>
      <c r="AX184" s="14" t="s">
        <v>25</v>
      </c>
      <c r="AY184" s="279" t="s">
        <v>136</v>
      </c>
    </row>
    <row r="185" s="1" customFormat="1" ht="51" customHeight="1">
      <c r="B185" s="46"/>
      <c r="C185" s="235" t="s">
        <v>251</v>
      </c>
      <c r="D185" s="235" t="s">
        <v>138</v>
      </c>
      <c r="E185" s="236" t="s">
        <v>387</v>
      </c>
      <c r="F185" s="237" t="s">
        <v>388</v>
      </c>
      <c r="G185" s="238" t="s">
        <v>226</v>
      </c>
      <c r="H185" s="239">
        <v>31</v>
      </c>
      <c r="I185" s="240"/>
      <c r="J185" s="241">
        <f>ROUND(I185*H185,2)</f>
        <v>0</v>
      </c>
      <c r="K185" s="237" t="s">
        <v>142</v>
      </c>
      <c r="L185" s="72"/>
      <c r="M185" s="242" t="s">
        <v>34</v>
      </c>
      <c r="N185" s="243" t="s">
        <v>49</v>
      </c>
      <c r="O185" s="47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AR185" s="24" t="s">
        <v>143</v>
      </c>
      <c r="AT185" s="24" t="s">
        <v>138</v>
      </c>
      <c r="AU185" s="24" t="s">
        <v>86</v>
      </c>
      <c r="AY185" s="24" t="s">
        <v>136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4" t="s">
        <v>25</v>
      </c>
      <c r="BK185" s="246">
        <f>ROUND(I185*H185,2)</f>
        <v>0</v>
      </c>
      <c r="BL185" s="24" t="s">
        <v>143</v>
      </c>
      <c r="BM185" s="24" t="s">
        <v>389</v>
      </c>
    </row>
    <row r="186" s="12" customFormat="1">
      <c r="B186" s="247"/>
      <c r="C186" s="248"/>
      <c r="D186" s="249" t="s">
        <v>145</v>
      </c>
      <c r="E186" s="250" t="s">
        <v>34</v>
      </c>
      <c r="F186" s="251" t="s">
        <v>373</v>
      </c>
      <c r="G186" s="248"/>
      <c r="H186" s="250" t="s">
        <v>34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AT186" s="257" t="s">
        <v>145</v>
      </c>
      <c r="AU186" s="257" t="s">
        <v>86</v>
      </c>
      <c r="AV186" s="12" t="s">
        <v>25</v>
      </c>
      <c r="AW186" s="12" t="s">
        <v>41</v>
      </c>
      <c r="AX186" s="12" t="s">
        <v>78</v>
      </c>
      <c r="AY186" s="257" t="s">
        <v>136</v>
      </c>
    </row>
    <row r="187" s="13" customFormat="1">
      <c r="B187" s="258"/>
      <c r="C187" s="259"/>
      <c r="D187" s="249" t="s">
        <v>145</v>
      </c>
      <c r="E187" s="260" t="s">
        <v>34</v>
      </c>
      <c r="F187" s="261" t="s">
        <v>300</v>
      </c>
      <c r="G187" s="259"/>
      <c r="H187" s="262">
        <v>31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AT187" s="268" t="s">
        <v>145</v>
      </c>
      <c r="AU187" s="268" t="s">
        <v>86</v>
      </c>
      <c r="AV187" s="13" t="s">
        <v>86</v>
      </c>
      <c r="AW187" s="13" t="s">
        <v>41</v>
      </c>
      <c r="AX187" s="13" t="s">
        <v>78</v>
      </c>
      <c r="AY187" s="268" t="s">
        <v>136</v>
      </c>
    </row>
    <row r="188" s="14" customFormat="1">
      <c r="B188" s="269"/>
      <c r="C188" s="270"/>
      <c r="D188" s="249" t="s">
        <v>145</v>
      </c>
      <c r="E188" s="271" t="s">
        <v>34</v>
      </c>
      <c r="F188" s="272" t="s">
        <v>148</v>
      </c>
      <c r="G188" s="270"/>
      <c r="H188" s="273">
        <v>31</v>
      </c>
      <c r="I188" s="274"/>
      <c r="J188" s="270"/>
      <c r="K188" s="270"/>
      <c r="L188" s="275"/>
      <c r="M188" s="276"/>
      <c r="N188" s="277"/>
      <c r="O188" s="277"/>
      <c r="P188" s="277"/>
      <c r="Q188" s="277"/>
      <c r="R188" s="277"/>
      <c r="S188" s="277"/>
      <c r="T188" s="278"/>
      <c r="AT188" s="279" t="s">
        <v>145</v>
      </c>
      <c r="AU188" s="279" t="s">
        <v>86</v>
      </c>
      <c r="AV188" s="14" t="s">
        <v>143</v>
      </c>
      <c r="AW188" s="14" t="s">
        <v>41</v>
      </c>
      <c r="AX188" s="14" t="s">
        <v>25</v>
      </c>
      <c r="AY188" s="279" t="s">
        <v>136</v>
      </c>
    </row>
    <row r="189" s="1" customFormat="1" ht="16.5" customHeight="1">
      <c r="B189" s="46"/>
      <c r="C189" s="283" t="s">
        <v>257</v>
      </c>
      <c r="D189" s="283" t="s">
        <v>390</v>
      </c>
      <c r="E189" s="284" t="s">
        <v>391</v>
      </c>
      <c r="F189" s="285" t="s">
        <v>392</v>
      </c>
      <c r="G189" s="286" t="s">
        <v>226</v>
      </c>
      <c r="H189" s="287">
        <v>31</v>
      </c>
      <c r="I189" s="288"/>
      <c r="J189" s="289">
        <f>ROUND(I189*H189,2)</f>
        <v>0</v>
      </c>
      <c r="K189" s="285" t="s">
        <v>34</v>
      </c>
      <c r="L189" s="290"/>
      <c r="M189" s="291" t="s">
        <v>34</v>
      </c>
      <c r="N189" s="292" t="s">
        <v>49</v>
      </c>
      <c r="O189" s="47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AR189" s="24" t="s">
        <v>179</v>
      </c>
      <c r="AT189" s="24" t="s">
        <v>390</v>
      </c>
      <c r="AU189" s="24" t="s">
        <v>86</v>
      </c>
      <c r="AY189" s="24" t="s">
        <v>136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4" t="s">
        <v>25</v>
      </c>
      <c r="BK189" s="246">
        <f>ROUND(I189*H189,2)</f>
        <v>0</v>
      </c>
      <c r="BL189" s="24" t="s">
        <v>143</v>
      </c>
      <c r="BM189" s="24" t="s">
        <v>393</v>
      </c>
    </row>
    <row r="190" s="12" customFormat="1">
      <c r="B190" s="247"/>
      <c r="C190" s="248"/>
      <c r="D190" s="249" t="s">
        <v>145</v>
      </c>
      <c r="E190" s="250" t="s">
        <v>34</v>
      </c>
      <c r="F190" s="251" t="s">
        <v>373</v>
      </c>
      <c r="G190" s="248"/>
      <c r="H190" s="250" t="s">
        <v>34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145</v>
      </c>
      <c r="AU190" s="257" t="s">
        <v>86</v>
      </c>
      <c r="AV190" s="12" t="s">
        <v>25</v>
      </c>
      <c r="AW190" s="12" t="s">
        <v>41</v>
      </c>
      <c r="AX190" s="12" t="s">
        <v>78</v>
      </c>
      <c r="AY190" s="257" t="s">
        <v>136</v>
      </c>
    </row>
    <row r="191" s="13" customFormat="1">
      <c r="B191" s="258"/>
      <c r="C191" s="259"/>
      <c r="D191" s="249" t="s">
        <v>145</v>
      </c>
      <c r="E191" s="260" t="s">
        <v>34</v>
      </c>
      <c r="F191" s="261" t="s">
        <v>300</v>
      </c>
      <c r="G191" s="259"/>
      <c r="H191" s="262">
        <v>31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AT191" s="268" t="s">
        <v>145</v>
      </c>
      <c r="AU191" s="268" t="s">
        <v>86</v>
      </c>
      <c r="AV191" s="13" t="s">
        <v>86</v>
      </c>
      <c r="AW191" s="13" t="s">
        <v>41</v>
      </c>
      <c r="AX191" s="13" t="s">
        <v>78</v>
      </c>
      <c r="AY191" s="268" t="s">
        <v>136</v>
      </c>
    </row>
    <row r="192" s="14" customFormat="1">
      <c r="B192" s="269"/>
      <c r="C192" s="270"/>
      <c r="D192" s="249" t="s">
        <v>145</v>
      </c>
      <c r="E192" s="271" t="s">
        <v>34</v>
      </c>
      <c r="F192" s="272" t="s">
        <v>148</v>
      </c>
      <c r="G192" s="270"/>
      <c r="H192" s="273">
        <v>31</v>
      </c>
      <c r="I192" s="274"/>
      <c r="J192" s="270"/>
      <c r="K192" s="270"/>
      <c r="L192" s="275"/>
      <c r="M192" s="276"/>
      <c r="N192" s="277"/>
      <c r="O192" s="277"/>
      <c r="P192" s="277"/>
      <c r="Q192" s="277"/>
      <c r="R192" s="277"/>
      <c r="S192" s="277"/>
      <c r="T192" s="278"/>
      <c r="AT192" s="279" t="s">
        <v>145</v>
      </c>
      <c r="AU192" s="279" t="s">
        <v>86</v>
      </c>
      <c r="AV192" s="14" t="s">
        <v>143</v>
      </c>
      <c r="AW192" s="14" t="s">
        <v>41</v>
      </c>
      <c r="AX192" s="14" t="s">
        <v>25</v>
      </c>
      <c r="AY192" s="279" t="s">
        <v>136</v>
      </c>
    </row>
    <row r="193" s="1" customFormat="1" ht="16.5" customHeight="1">
      <c r="B193" s="46"/>
      <c r="C193" s="235" t="s">
        <v>264</v>
      </c>
      <c r="D193" s="235" t="s">
        <v>138</v>
      </c>
      <c r="E193" s="236" t="s">
        <v>394</v>
      </c>
      <c r="F193" s="237" t="s">
        <v>395</v>
      </c>
      <c r="G193" s="238" t="s">
        <v>226</v>
      </c>
      <c r="H193" s="239">
        <v>534</v>
      </c>
      <c r="I193" s="240"/>
      <c r="J193" s="241">
        <f>ROUND(I193*H193,2)</f>
        <v>0</v>
      </c>
      <c r="K193" s="237" t="s">
        <v>142</v>
      </c>
      <c r="L193" s="72"/>
      <c r="M193" s="242" t="s">
        <v>34</v>
      </c>
      <c r="N193" s="243" t="s">
        <v>49</v>
      </c>
      <c r="O193" s="47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" t="s">
        <v>143</v>
      </c>
      <c r="AT193" s="24" t="s">
        <v>138</v>
      </c>
      <c r="AU193" s="24" t="s">
        <v>86</v>
      </c>
      <c r="AY193" s="24" t="s">
        <v>136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4" t="s">
        <v>25</v>
      </c>
      <c r="BK193" s="246">
        <f>ROUND(I193*H193,2)</f>
        <v>0</v>
      </c>
      <c r="BL193" s="24" t="s">
        <v>143</v>
      </c>
      <c r="BM193" s="24" t="s">
        <v>396</v>
      </c>
    </row>
    <row r="194" s="12" customFormat="1">
      <c r="B194" s="247"/>
      <c r="C194" s="248"/>
      <c r="D194" s="249" t="s">
        <v>145</v>
      </c>
      <c r="E194" s="250" t="s">
        <v>34</v>
      </c>
      <c r="F194" s="251" t="s">
        <v>397</v>
      </c>
      <c r="G194" s="248"/>
      <c r="H194" s="250" t="s">
        <v>34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AT194" s="257" t="s">
        <v>145</v>
      </c>
      <c r="AU194" s="257" t="s">
        <v>86</v>
      </c>
      <c r="AV194" s="12" t="s">
        <v>25</v>
      </c>
      <c r="AW194" s="12" t="s">
        <v>41</v>
      </c>
      <c r="AX194" s="12" t="s">
        <v>78</v>
      </c>
      <c r="AY194" s="257" t="s">
        <v>136</v>
      </c>
    </row>
    <row r="195" s="13" customFormat="1">
      <c r="B195" s="258"/>
      <c r="C195" s="259"/>
      <c r="D195" s="249" t="s">
        <v>145</v>
      </c>
      <c r="E195" s="260" t="s">
        <v>34</v>
      </c>
      <c r="F195" s="261" t="s">
        <v>343</v>
      </c>
      <c r="G195" s="259"/>
      <c r="H195" s="262">
        <v>534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AT195" s="268" t="s">
        <v>145</v>
      </c>
      <c r="AU195" s="268" t="s">
        <v>86</v>
      </c>
      <c r="AV195" s="13" t="s">
        <v>86</v>
      </c>
      <c r="AW195" s="13" t="s">
        <v>41</v>
      </c>
      <c r="AX195" s="13" t="s">
        <v>78</v>
      </c>
      <c r="AY195" s="268" t="s">
        <v>136</v>
      </c>
    </row>
    <row r="196" s="14" customFormat="1">
      <c r="B196" s="269"/>
      <c r="C196" s="270"/>
      <c r="D196" s="249" t="s">
        <v>145</v>
      </c>
      <c r="E196" s="271" t="s">
        <v>34</v>
      </c>
      <c r="F196" s="272" t="s">
        <v>148</v>
      </c>
      <c r="G196" s="270"/>
      <c r="H196" s="273">
        <v>534</v>
      </c>
      <c r="I196" s="274"/>
      <c r="J196" s="270"/>
      <c r="K196" s="270"/>
      <c r="L196" s="275"/>
      <c r="M196" s="276"/>
      <c r="N196" s="277"/>
      <c r="O196" s="277"/>
      <c r="P196" s="277"/>
      <c r="Q196" s="277"/>
      <c r="R196" s="277"/>
      <c r="S196" s="277"/>
      <c r="T196" s="278"/>
      <c r="AT196" s="279" t="s">
        <v>145</v>
      </c>
      <c r="AU196" s="279" t="s">
        <v>86</v>
      </c>
      <c r="AV196" s="14" t="s">
        <v>143</v>
      </c>
      <c r="AW196" s="14" t="s">
        <v>41</v>
      </c>
      <c r="AX196" s="14" t="s">
        <v>25</v>
      </c>
      <c r="AY196" s="279" t="s">
        <v>136</v>
      </c>
    </row>
    <row r="197" s="1" customFormat="1" ht="16.5" customHeight="1">
      <c r="B197" s="46"/>
      <c r="C197" s="235" t="s">
        <v>271</v>
      </c>
      <c r="D197" s="235" t="s">
        <v>138</v>
      </c>
      <c r="E197" s="236" t="s">
        <v>394</v>
      </c>
      <c r="F197" s="237" t="s">
        <v>395</v>
      </c>
      <c r="G197" s="238" t="s">
        <v>226</v>
      </c>
      <c r="H197" s="239">
        <v>59.670999999999999</v>
      </c>
      <c r="I197" s="240"/>
      <c r="J197" s="241">
        <f>ROUND(I197*H197,2)</f>
        <v>0</v>
      </c>
      <c r="K197" s="237" t="s">
        <v>142</v>
      </c>
      <c r="L197" s="72"/>
      <c r="M197" s="242" t="s">
        <v>34</v>
      </c>
      <c r="N197" s="243" t="s">
        <v>49</v>
      </c>
      <c r="O197" s="47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4" t="s">
        <v>143</v>
      </c>
      <c r="AT197" s="24" t="s">
        <v>138</v>
      </c>
      <c r="AU197" s="24" t="s">
        <v>86</v>
      </c>
      <c r="AY197" s="24" t="s">
        <v>136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25</v>
      </c>
      <c r="BK197" s="246">
        <f>ROUND(I197*H197,2)</f>
        <v>0</v>
      </c>
      <c r="BL197" s="24" t="s">
        <v>143</v>
      </c>
      <c r="BM197" s="24" t="s">
        <v>398</v>
      </c>
    </row>
    <row r="198" s="12" customFormat="1">
      <c r="B198" s="247"/>
      <c r="C198" s="248"/>
      <c r="D198" s="249" t="s">
        <v>145</v>
      </c>
      <c r="E198" s="250" t="s">
        <v>34</v>
      </c>
      <c r="F198" s="251" t="s">
        <v>399</v>
      </c>
      <c r="G198" s="248"/>
      <c r="H198" s="250" t="s">
        <v>34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AT198" s="257" t="s">
        <v>145</v>
      </c>
      <c r="AU198" s="257" t="s">
        <v>86</v>
      </c>
      <c r="AV198" s="12" t="s">
        <v>25</v>
      </c>
      <c r="AW198" s="12" t="s">
        <v>41</v>
      </c>
      <c r="AX198" s="12" t="s">
        <v>78</v>
      </c>
      <c r="AY198" s="257" t="s">
        <v>136</v>
      </c>
    </row>
    <row r="199" s="13" customFormat="1">
      <c r="B199" s="258"/>
      <c r="C199" s="259"/>
      <c r="D199" s="249" t="s">
        <v>145</v>
      </c>
      <c r="E199" s="260" t="s">
        <v>34</v>
      </c>
      <c r="F199" s="261" t="s">
        <v>376</v>
      </c>
      <c r="G199" s="259"/>
      <c r="H199" s="262">
        <v>59.670999999999999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AT199" s="268" t="s">
        <v>145</v>
      </c>
      <c r="AU199" s="268" t="s">
        <v>86</v>
      </c>
      <c r="AV199" s="13" t="s">
        <v>86</v>
      </c>
      <c r="AW199" s="13" t="s">
        <v>41</v>
      </c>
      <c r="AX199" s="13" t="s">
        <v>78</v>
      </c>
      <c r="AY199" s="268" t="s">
        <v>136</v>
      </c>
    </row>
    <row r="200" s="14" customFormat="1">
      <c r="B200" s="269"/>
      <c r="C200" s="270"/>
      <c r="D200" s="249" t="s">
        <v>145</v>
      </c>
      <c r="E200" s="271" t="s">
        <v>34</v>
      </c>
      <c r="F200" s="272" t="s">
        <v>148</v>
      </c>
      <c r="G200" s="270"/>
      <c r="H200" s="273">
        <v>59.670999999999999</v>
      </c>
      <c r="I200" s="274"/>
      <c r="J200" s="270"/>
      <c r="K200" s="270"/>
      <c r="L200" s="275"/>
      <c r="M200" s="276"/>
      <c r="N200" s="277"/>
      <c r="O200" s="277"/>
      <c r="P200" s="277"/>
      <c r="Q200" s="277"/>
      <c r="R200" s="277"/>
      <c r="S200" s="277"/>
      <c r="T200" s="278"/>
      <c r="AT200" s="279" t="s">
        <v>145</v>
      </c>
      <c r="AU200" s="279" t="s">
        <v>86</v>
      </c>
      <c r="AV200" s="14" t="s">
        <v>143</v>
      </c>
      <c r="AW200" s="14" t="s">
        <v>41</v>
      </c>
      <c r="AX200" s="14" t="s">
        <v>25</v>
      </c>
      <c r="AY200" s="279" t="s">
        <v>136</v>
      </c>
    </row>
    <row r="201" s="1" customFormat="1" ht="16.5" customHeight="1">
      <c r="B201" s="46"/>
      <c r="C201" s="235" t="s">
        <v>277</v>
      </c>
      <c r="D201" s="235" t="s">
        <v>138</v>
      </c>
      <c r="E201" s="236" t="s">
        <v>394</v>
      </c>
      <c r="F201" s="237" t="s">
        <v>395</v>
      </c>
      <c r="G201" s="238" t="s">
        <v>226</v>
      </c>
      <c r="H201" s="239">
        <v>0.108</v>
      </c>
      <c r="I201" s="240"/>
      <c r="J201" s="241">
        <f>ROUND(I201*H201,2)</f>
        <v>0</v>
      </c>
      <c r="K201" s="237" t="s">
        <v>142</v>
      </c>
      <c r="L201" s="72"/>
      <c r="M201" s="242" t="s">
        <v>34</v>
      </c>
      <c r="N201" s="243" t="s">
        <v>49</v>
      </c>
      <c r="O201" s="47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AR201" s="24" t="s">
        <v>143</v>
      </c>
      <c r="AT201" s="24" t="s">
        <v>138</v>
      </c>
      <c r="AU201" s="24" t="s">
        <v>86</v>
      </c>
      <c r="AY201" s="24" t="s">
        <v>136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4" t="s">
        <v>25</v>
      </c>
      <c r="BK201" s="246">
        <f>ROUND(I201*H201,2)</f>
        <v>0</v>
      </c>
      <c r="BL201" s="24" t="s">
        <v>143</v>
      </c>
      <c r="BM201" s="24" t="s">
        <v>400</v>
      </c>
    </row>
    <row r="202" s="12" customFormat="1">
      <c r="B202" s="247"/>
      <c r="C202" s="248"/>
      <c r="D202" s="249" t="s">
        <v>145</v>
      </c>
      <c r="E202" s="250" t="s">
        <v>34</v>
      </c>
      <c r="F202" s="251" t="s">
        <v>401</v>
      </c>
      <c r="G202" s="248"/>
      <c r="H202" s="250" t="s">
        <v>34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AT202" s="257" t="s">
        <v>145</v>
      </c>
      <c r="AU202" s="257" t="s">
        <v>86</v>
      </c>
      <c r="AV202" s="12" t="s">
        <v>25</v>
      </c>
      <c r="AW202" s="12" t="s">
        <v>41</v>
      </c>
      <c r="AX202" s="12" t="s">
        <v>78</v>
      </c>
      <c r="AY202" s="257" t="s">
        <v>136</v>
      </c>
    </row>
    <row r="203" s="13" customFormat="1">
      <c r="B203" s="258"/>
      <c r="C203" s="259"/>
      <c r="D203" s="249" t="s">
        <v>145</v>
      </c>
      <c r="E203" s="260" t="s">
        <v>34</v>
      </c>
      <c r="F203" s="261" t="s">
        <v>379</v>
      </c>
      <c r="G203" s="259"/>
      <c r="H203" s="262">
        <v>0.108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AT203" s="268" t="s">
        <v>145</v>
      </c>
      <c r="AU203" s="268" t="s">
        <v>86</v>
      </c>
      <c r="AV203" s="13" t="s">
        <v>86</v>
      </c>
      <c r="AW203" s="13" t="s">
        <v>41</v>
      </c>
      <c r="AX203" s="13" t="s">
        <v>78</v>
      </c>
      <c r="AY203" s="268" t="s">
        <v>136</v>
      </c>
    </row>
    <row r="204" s="14" customFormat="1">
      <c r="B204" s="269"/>
      <c r="C204" s="270"/>
      <c r="D204" s="249" t="s">
        <v>145</v>
      </c>
      <c r="E204" s="271" t="s">
        <v>34</v>
      </c>
      <c r="F204" s="272" t="s">
        <v>148</v>
      </c>
      <c r="G204" s="270"/>
      <c r="H204" s="273">
        <v>0.108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AT204" s="279" t="s">
        <v>145</v>
      </c>
      <c r="AU204" s="279" t="s">
        <v>86</v>
      </c>
      <c r="AV204" s="14" t="s">
        <v>143</v>
      </c>
      <c r="AW204" s="14" t="s">
        <v>41</v>
      </c>
      <c r="AX204" s="14" t="s">
        <v>25</v>
      </c>
      <c r="AY204" s="279" t="s">
        <v>136</v>
      </c>
    </row>
    <row r="205" s="1" customFormat="1" ht="16.5" customHeight="1">
      <c r="B205" s="46"/>
      <c r="C205" s="235" t="s">
        <v>283</v>
      </c>
      <c r="D205" s="235" t="s">
        <v>138</v>
      </c>
      <c r="E205" s="236" t="s">
        <v>402</v>
      </c>
      <c r="F205" s="237" t="s">
        <v>403</v>
      </c>
      <c r="G205" s="238" t="s">
        <v>226</v>
      </c>
      <c r="H205" s="239">
        <v>534</v>
      </c>
      <c r="I205" s="240"/>
      <c r="J205" s="241">
        <f>ROUND(I205*H205,2)</f>
        <v>0</v>
      </c>
      <c r="K205" s="237" t="s">
        <v>34</v>
      </c>
      <c r="L205" s="72"/>
      <c r="M205" s="242" t="s">
        <v>34</v>
      </c>
      <c r="N205" s="243" t="s">
        <v>49</v>
      </c>
      <c r="O205" s="47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AR205" s="24" t="s">
        <v>143</v>
      </c>
      <c r="AT205" s="24" t="s">
        <v>138</v>
      </c>
      <c r="AU205" s="24" t="s">
        <v>86</v>
      </c>
      <c r="AY205" s="24" t="s">
        <v>136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4" t="s">
        <v>25</v>
      </c>
      <c r="BK205" s="246">
        <f>ROUND(I205*H205,2)</f>
        <v>0</v>
      </c>
      <c r="BL205" s="24" t="s">
        <v>143</v>
      </c>
      <c r="BM205" s="24" t="s">
        <v>404</v>
      </c>
    </row>
    <row r="206" s="12" customFormat="1">
      <c r="B206" s="247"/>
      <c r="C206" s="248"/>
      <c r="D206" s="249" t="s">
        <v>145</v>
      </c>
      <c r="E206" s="250" t="s">
        <v>34</v>
      </c>
      <c r="F206" s="251" t="s">
        <v>371</v>
      </c>
      <c r="G206" s="248"/>
      <c r="H206" s="250" t="s">
        <v>34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AT206" s="257" t="s">
        <v>145</v>
      </c>
      <c r="AU206" s="257" t="s">
        <v>86</v>
      </c>
      <c r="AV206" s="12" t="s">
        <v>25</v>
      </c>
      <c r="AW206" s="12" t="s">
        <v>41</v>
      </c>
      <c r="AX206" s="12" t="s">
        <v>78</v>
      </c>
      <c r="AY206" s="257" t="s">
        <v>136</v>
      </c>
    </row>
    <row r="207" s="13" customFormat="1">
      <c r="B207" s="258"/>
      <c r="C207" s="259"/>
      <c r="D207" s="249" t="s">
        <v>145</v>
      </c>
      <c r="E207" s="260" t="s">
        <v>34</v>
      </c>
      <c r="F207" s="261" t="s">
        <v>343</v>
      </c>
      <c r="G207" s="259"/>
      <c r="H207" s="262">
        <v>534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AT207" s="268" t="s">
        <v>145</v>
      </c>
      <c r="AU207" s="268" t="s">
        <v>86</v>
      </c>
      <c r="AV207" s="13" t="s">
        <v>86</v>
      </c>
      <c r="AW207" s="13" t="s">
        <v>41</v>
      </c>
      <c r="AX207" s="13" t="s">
        <v>78</v>
      </c>
      <c r="AY207" s="268" t="s">
        <v>136</v>
      </c>
    </row>
    <row r="208" s="14" customFormat="1">
      <c r="B208" s="269"/>
      <c r="C208" s="270"/>
      <c r="D208" s="249" t="s">
        <v>145</v>
      </c>
      <c r="E208" s="271" t="s">
        <v>34</v>
      </c>
      <c r="F208" s="272" t="s">
        <v>148</v>
      </c>
      <c r="G208" s="270"/>
      <c r="H208" s="273">
        <v>534</v>
      </c>
      <c r="I208" s="274"/>
      <c r="J208" s="270"/>
      <c r="K208" s="270"/>
      <c r="L208" s="275"/>
      <c r="M208" s="276"/>
      <c r="N208" s="277"/>
      <c r="O208" s="277"/>
      <c r="P208" s="277"/>
      <c r="Q208" s="277"/>
      <c r="R208" s="277"/>
      <c r="S208" s="277"/>
      <c r="T208" s="278"/>
      <c r="AT208" s="279" t="s">
        <v>145</v>
      </c>
      <c r="AU208" s="279" t="s">
        <v>86</v>
      </c>
      <c r="AV208" s="14" t="s">
        <v>143</v>
      </c>
      <c r="AW208" s="14" t="s">
        <v>41</v>
      </c>
      <c r="AX208" s="14" t="s">
        <v>25</v>
      </c>
      <c r="AY208" s="279" t="s">
        <v>136</v>
      </c>
    </row>
    <row r="209" s="1" customFormat="1" ht="16.5" customHeight="1">
      <c r="B209" s="46"/>
      <c r="C209" s="235" t="s">
        <v>289</v>
      </c>
      <c r="D209" s="235" t="s">
        <v>138</v>
      </c>
      <c r="E209" s="236" t="s">
        <v>405</v>
      </c>
      <c r="F209" s="237" t="s">
        <v>403</v>
      </c>
      <c r="G209" s="238" t="s">
        <v>226</v>
      </c>
      <c r="H209" s="239">
        <v>59.670999999999999</v>
      </c>
      <c r="I209" s="240"/>
      <c r="J209" s="241">
        <f>ROUND(I209*H209,2)</f>
        <v>0</v>
      </c>
      <c r="K209" s="237" t="s">
        <v>34</v>
      </c>
      <c r="L209" s="72"/>
      <c r="M209" s="242" t="s">
        <v>34</v>
      </c>
      <c r="N209" s="243" t="s">
        <v>49</v>
      </c>
      <c r="O209" s="47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AR209" s="24" t="s">
        <v>143</v>
      </c>
      <c r="AT209" s="24" t="s">
        <v>138</v>
      </c>
      <c r="AU209" s="24" t="s">
        <v>86</v>
      </c>
      <c r="AY209" s="24" t="s">
        <v>136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24" t="s">
        <v>25</v>
      </c>
      <c r="BK209" s="246">
        <f>ROUND(I209*H209,2)</f>
        <v>0</v>
      </c>
      <c r="BL209" s="24" t="s">
        <v>143</v>
      </c>
      <c r="BM209" s="24" t="s">
        <v>406</v>
      </c>
    </row>
    <row r="210" s="12" customFormat="1">
      <c r="B210" s="247"/>
      <c r="C210" s="248"/>
      <c r="D210" s="249" t="s">
        <v>145</v>
      </c>
      <c r="E210" s="250" t="s">
        <v>34</v>
      </c>
      <c r="F210" s="251" t="s">
        <v>407</v>
      </c>
      <c r="G210" s="248"/>
      <c r="H210" s="250" t="s">
        <v>34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145</v>
      </c>
      <c r="AU210" s="257" t="s">
        <v>86</v>
      </c>
      <c r="AV210" s="12" t="s">
        <v>25</v>
      </c>
      <c r="AW210" s="12" t="s">
        <v>41</v>
      </c>
      <c r="AX210" s="12" t="s">
        <v>78</v>
      </c>
      <c r="AY210" s="257" t="s">
        <v>136</v>
      </c>
    </row>
    <row r="211" s="13" customFormat="1">
      <c r="B211" s="258"/>
      <c r="C211" s="259"/>
      <c r="D211" s="249" t="s">
        <v>145</v>
      </c>
      <c r="E211" s="260" t="s">
        <v>34</v>
      </c>
      <c r="F211" s="261" t="s">
        <v>376</v>
      </c>
      <c r="G211" s="259"/>
      <c r="H211" s="262">
        <v>59.670999999999999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AT211" s="268" t="s">
        <v>145</v>
      </c>
      <c r="AU211" s="268" t="s">
        <v>86</v>
      </c>
      <c r="AV211" s="13" t="s">
        <v>86</v>
      </c>
      <c r="AW211" s="13" t="s">
        <v>41</v>
      </c>
      <c r="AX211" s="13" t="s">
        <v>78</v>
      </c>
      <c r="AY211" s="268" t="s">
        <v>136</v>
      </c>
    </row>
    <row r="212" s="14" customFormat="1">
      <c r="B212" s="269"/>
      <c r="C212" s="270"/>
      <c r="D212" s="249" t="s">
        <v>145</v>
      </c>
      <c r="E212" s="271" t="s">
        <v>34</v>
      </c>
      <c r="F212" s="272" t="s">
        <v>148</v>
      </c>
      <c r="G212" s="270"/>
      <c r="H212" s="273">
        <v>59.670999999999999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AT212" s="279" t="s">
        <v>145</v>
      </c>
      <c r="AU212" s="279" t="s">
        <v>86</v>
      </c>
      <c r="AV212" s="14" t="s">
        <v>143</v>
      </c>
      <c r="AW212" s="14" t="s">
        <v>41</v>
      </c>
      <c r="AX212" s="14" t="s">
        <v>25</v>
      </c>
      <c r="AY212" s="279" t="s">
        <v>136</v>
      </c>
    </row>
    <row r="213" s="1" customFormat="1" ht="16.5" customHeight="1">
      <c r="B213" s="46"/>
      <c r="C213" s="235" t="s">
        <v>295</v>
      </c>
      <c r="D213" s="235" t="s">
        <v>138</v>
      </c>
      <c r="E213" s="236" t="s">
        <v>408</v>
      </c>
      <c r="F213" s="237" t="s">
        <v>403</v>
      </c>
      <c r="G213" s="238" t="s">
        <v>226</v>
      </c>
      <c r="H213" s="239">
        <v>0.108</v>
      </c>
      <c r="I213" s="240"/>
      <c r="J213" s="241">
        <f>ROUND(I213*H213,2)</f>
        <v>0</v>
      </c>
      <c r="K213" s="237" t="s">
        <v>34</v>
      </c>
      <c r="L213" s="72"/>
      <c r="M213" s="242" t="s">
        <v>34</v>
      </c>
      <c r="N213" s="243" t="s">
        <v>49</v>
      </c>
      <c r="O213" s="47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AR213" s="24" t="s">
        <v>143</v>
      </c>
      <c r="AT213" s="24" t="s">
        <v>138</v>
      </c>
      <c r="AU213" s="24" t="s">
        <v>86</v>
      </c>
      <c r="AY213" s="24" t="s">
        <v>136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4" t="s">
        <v>25</v>
      </c>
      <c r="BK213" s="246">
        <f>ROUND(I213*H213,2)</f>
        <v>0</v>
      </c>
      <c r="BL213" s="24" t="s">
        <v>143</v>
      </c>
      <c r="BM213" s="24" t="s">
        <v>409</v>
      </c>
    </row>
    <row r="214" s="12" customFormat="1">
      <c r="B214" s="247"/>
      <c r="C214" s="248"/>
      <c r="D214" s="249" t="s">
        <v>145</v>
      </c>
      <c r="E214" s="250" t="s">
        <v>34</v>
      </c>
      <c r="F214" s="251" t="s">
        <v>410</v>
      </c>
      <c r="G214" s="248"/>
      <c r="H214" s="250" t="s">
        <v>34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145</v>
      </c>
      <c r="AU214" s="257" t="s">
        <v>86</v>
      </c>
      <c r="AV214" s="12" t="s">
        <v>25</v>
      </c>
      <c r="AW214" s="12" t="s">
        <v>41</v>
      </c>
      <c r="AX214" s="12" t="s">
        <v>78</v>
      </c>
      <c r="AY214" s="257" t="s">
        <v>136</v>
      </c>
    </row>
    <row r="215" s="13" customFormat="1">
      <c r="B215" s="258"/>
      <c r="C215" s="259"/>
      <c r="D215" s="249" t="s">
        <v>145</v>
      </c>
      <c r="E215" s="260" t="s">
        <v>34</v>
      </c>
      <c r="F215" s="261" t="s">
        <v>379</v>
      </c>
      <c r="G215" s="259"/>
      <c r="H215" s="262">
        <v>0.108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AT215" s="268" t="s">
        <v>145</v>
      </c>
      <c r="AU215" s="268" t="s">
        <v>86</v>
      </c>
      <c r="AV215" s="13" t="s">
        <v>86</v>
      </c>
      <c r="AW215" s="13" t="s">
        <v>41</v>
      </c>
      <c r="AX215" s="13" t="s">
        <v>78</v>
      </c>
      <c r="AY215" s="268" t="s">
        <v>136</v>
      </c>
    </row>
    <row r="216" s="14" customFormat="1">
      <c r="B216" s="269"/>
      <c r="C216" s="270"/>
      <c r="D216" s="249" t="s">
        <v>145</v>
      </c>
      <c r="E216" s="271" t="s">
        <v>34</v>
      </c>
      <c r="F216" s="272" t="s">
        <v>148</v>
      </c>
      <c r="G216" s="270"/>
      <c r="H216" s="273">
        <v>0.108</v>
      </c>
      <c r="I216" s="274"/>
      <c r="J216" s="270"/>
      <c r="K216" s="270"/>
      <c r="L216" s="275"/>
      <c r="M216" s="276"/>
      <c r="N216" s="277"/>
      <c r="O216" s="277"/>
      <c r="P216" s="277"/>
      <c r="Q216" s="277"/>
      <c r="R216" s="277"/>
      <c r="S216" s="277"/>
      <c r="T216" s="278"/>
      <c r="AT216" s="279" t="s">
        <v>145</v>
      </c>
      <c r="AU216" s="279" t="s">
        <v>86</v>
      </c>
      <c r="AV216" s="14" t="s">
        <v>143</v>
      </c>
      <c r="AW216" s="14" t="s">
        <v>41</v>
      </c>
      <c r="AX216" s="14" t="s">
        <v>25</v>
      </c>
      <c r="AY216" s="279" t="s">
        <v>136</v>
      </c>
    </row>
    <row r="217" s="1" customFormat="1" ht="25.5" customHeight="1">
      <c r="B217" s="46"/>
      <c r="C217" s="235" t="s">
        <v>300</v>
      </c>
      <c r="D217" s="235" t="s">
        <v>138</v>
      </c>
      <c r="E217" s="236" t="s">
        <v>411</v>
      </c>
      <c r="F217" s="237" t="s">
        <v>412</v>
      </c>
      <c r="G217" s="238" t="s">
        <v>226</v>
      </c>
      <c r="H217" s="239">
        <v>222.32900000000001</v>
      </c>
      <c r="I217" s="240"/>
      <c r="J217" s="241">
        <f>ROUND(I217*H217,2)</f>
        <v>0</v>
      </c>
      <c r="K217" s="237" t="s">
        <v>142</v>
      </c>
      <c r="L217" s="72"/>
      <c r="M217" s="242" t="s">
        <v>34</v>
      </c>
      <c r="N217" s="243" t="s">
        <v>49</v>
      </c>
      <c r="O217" s="47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AR217" s="24" t="s">
        <v>143</v>
      </c>
      <c r="AT217" s="24" t="s">
        <v>138</v>
      </c>
      <c r="AU217" s="24" t="s">
        <v>86</v>
      </c>
      <c r="AY217" s="24" t="s">
        <v>136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24" t="s">
        <v>25</v>
      </c>
      <c r="BK217" s="246">
        <f>ROUND(I217*H217,2)</f>
        <v>0</v>
      </c>
      <c r="BL217" s="24" t="s">
        <v>143</v>
      </c>
      <c r="BM217" s="24" t="s">
        <v>413</v>
      </c>
    </row>
    <row r="218" s="12" customFormat="1">
      <c r="B218" s="247"/>
      <c r="C218" s="248"/>
      <c r="D218" s="249" t="s">
        <v>145</v>
      </c>
      <c r="E218" s="250" t="s">
        <v>34</v>
      </c>
      <c r="F218" s="251" t="s">
        <v>414</v>
      </c>
      <c r="G218" s="248"/>
      <c r="H218" s="250" t="s">
        <v>34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145</v>
      </c>
      <c r="AU218" s="257" t="s">
        <v>86</v>
      </c>
      <c r="AV218" s="12" t="s">
        <v>25</v>
      </c>
      <c r="AW218" s="12" t="s">
        <v>41</v>
      </c>
      <c r="AX218" s="12" t="s">
        <v>78</v>
      </c>
      <c r="AY218" s="257" t="s">
        <v>136</v>
      </c>
    </row>
    <row r="219" s="13" customFormat="1">
      <c r="B219" s="258"/>
      <c r="C219" s="259"/>
      <c r="D219" s="249" t="s">
        <v>145</v>
      </c>
      <c r="E219" s="260" t="s">
        <v>34</v>
      </c>
      <c r="F219" s="261" t="s">
        <v>415</v>
      </c>
      <c r="G219" s="259"/>
      <c r="H219" s="262">
        <v>222.32900000000001</v>
      </c>
      <c r="I219" s="263"/>
      <c r="J219" s="259"/>
      <c r="K219" s="259"/>
      <c r="L219" s="264"/>
      <c r="M219" s="265"/>
      <c r="N219" s="266"/>
      <c r="O219" s="266"/>
      <c r="P219" s="266"/>
      <c r="Q219" s="266"/>
      <c r="R219" s="266"/>
      <c r="S219" s="266"/>
      <c r="T219" s="267"/>
      <c r="AT219" s="268" t="s">
        <v>145</v>
      </c>
      <c r="AU219" s="268" t="s">
        <v>86</v>
      </c>
      <c r="AV219" s="13" t="s">
        <v>86</v>
      </c>
      <c r="AW219" s="13" t="s">
        <v>41</v>
      </c>
      <c r="AX219" s="13" t="s">
        <v>78</v>
      </c>
      <c r="AY219" s="268" t="s">
        <v>136</v>
      </c>
    </row>
    <row r="220" s="14" customFormat="1">
      <c r="B220" s="269"/>
      <c r="C220" s="270"/>
      <c r="D220" s="249" t="s">
        <v>145</v>
      </c>
      <c r="E220" s="271" t="s">
        <v>34</v>
      </c>
      <c r="F220" s="272" t="s">
        <v>148</v>
      </c>
      <c r="G220" s="270"/>
      <c r="H220" s="273">
        <v>222.32900000000001</v>
      </c>
      <c r="I220" s="274"/>
      <c r="J220" s="270"/>
      <c r="K220" s="270"/>
      <c r="L220" s="275"/>
      <c r="M220" s="276"/>
      <c r="N220" s="277"/>
      <c r="O220" s="277"/>
      <c r="P220" s="277"/>
      <c r="Q220" s="277"/>
      <c r="R220" s="277"/>
      <c r="S220" s="277"/>
      <c r="T220" s="278"/>
      <c r="AT220" s="279" t="s">
        <v>145</v>
      </c>
      <c r="AU220" s="279" t="s">
        <v>86</v>
      </c>
      <c r="AV220" s="14" t="s">
        <v>143</v>
      </c>
      <c r="AW220" s="14" t="s">
        <v>41</v>
      </c>
      <c r="AX220" s="14" t="s">
        <v>25</v>
      </c>
      <c r="AY220" s="279" t="s">
        <v>136</v>
      </c>
    </row>
    <row r="221" s="1" customFormat="1" ht="25.5" customHeight="1">
      <c r="B221" s="46"/>
      <c r="C221" s="235" t="s">
        <v>305</v>
      </c>
      <c r="D221" s="235" t="s">
        <v>138</v>
      </c>
      <c r="E221" s="236" t="s">
        <v>416</v>
      </c>
      <c r="F221" s="237" t="s">
        <v>417</v>
      </c>
      <c r="G221" s="238" t="s">
        <v>141</v>
      </c>
      <c r="H221" s="239">
        <v>690</v>
      </c>
      <c r="I221" s="240"/>
      <c r="J221" s="241">
        <f>ROUND(I221*H221,2)</f>
        <v>0</v>
      </c>
      <c r="K221" s="237" t="s">
        <v>142</v>
      </c>
      <c r="L221" s="72"/>
      <c r="M221" s="242" t="s">
        <v>34</v>
      </c>
      <c r="N221" s="243" t="s">
        <v>49</v>
      </c>
      <c r="O221" s="47"/>
      <c r="P221" s="244">
        <f>O221*H221</f>
        <v>0</v>
      </c>
      <c r="Q221" s="244">
        <v>0</v>
      </c>
      <c r="R221" s="244">
        <f>Q221*H221</f>
        <v>0</v>
      </c>
      <c r="S221" s="244">
        <v>0</v>
      </c>
      <c r="T221" s="245">
        <f>S221*H221</f>
        <v>0</v>
      </c>
      <c r="AR221" s="24" t="s">
        <v>143</v>
      </c>
      <c r="AT221" s="24" t="s">
        <v>138</v>
      </c>
      <c r="AU221" s="24" t="s">
        <v>86</v>
      </c>
      <c r="AY221" s="24" t="s">
        <v>136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24" t="s">
        <v>25</v>
      </c>
      <c r="BK221" s="246">
        <f>ROUND(I221*H221,2)</f>
        <v>0</v>
      </c>
      <c r="BL221" s="24" t="s">
        <v>143</v>
      </c>
      <c r="BM221" s="24" t="s">
        <v>418</v>
      </c>
    </row>
    <row r="222" s="12" customFormat="1">
      <c r="B222" s="247"/>
      <c r="C222" s="248"/>
      <c r="D222" s="249" t="s">
        <v>145</v>
      </c>
      <c r="E222" s="250" t="s">
        <v>34</v>
      </c>
      <c r="F222" s="251" t="s">
        <v>419</v>
      </c>
      <c r="G222" s="248"/>
      <c r="H222" s="250" t="s">
        <v>34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AT222" s="257" t="s">
        <v>145</v>
      </c>
      <c r="AU222" s="257" t="s">
        <v>86</v>
      </c>
      <c r="AV222" s="12" t="s">
        <v>25</v>
      </c>
      <c r="AW222" s="12" t="s">
        <v>41</v>
      </c>
      <c r="AX222" s="12" t="s">
        <v>78</v>
      </c>
      <c r="AY222" s="257" t="s">
        <v>136</v>
      </c>
    </row>
    <row r="223" s="13" customFormat="1">
      <c r="B223" s="258"/>
      <c r="C223" s="259"/>
      <c r="D223" s="249" t="s">
        <v>145</v>
      </c>
      <c r="E223" s="260" t="s">
        <v>34</v>
      </c>
      <c r="F223" s="261" t="s">
        <v>420</v>
      </c>
      <c r="G223" s="259"/>
      <c r="H223" s="262">
        <v>690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AT223" s="268" t="s">
        <v>145</v>
      </c>
      <c r="AU223" s="268" t="s">
        <v>86</v>
      </c>
      <c r="AV223" s="13" t="s">
        <v>86</v>
      </c>
      <c r="AW223" s="13" t="s">
        <v>41</v>
      </c>
      <c r="AX223" s="13" t="s">
        <v>78</v>
      </c>
      <c r="AY223" s="268" t="s">
        <v>136</v>
      </c>
    </row>
    <row r="224" s="14" customFormat="1">
      <c r="B224" s="269"/>
      <c r="C224" s="270"/>
      <c r="D224" s="249" t="s">
        <v>145</v>
      </c>
      <c r="E224" s="271" t="s">
        <v>34</v>
      </c>
      <c r="F224" s="272" t="s">
        <v>148</v>
      </c>
      <c r="G224" s="270"/>
      <c r="H224" s="273">
        <v>690</v>
      </c>
      <c r="I224" s="274"/>
      <c r="J224" s="270"/>
      <c r="K224" s="270"/>
      <c r="L224" s="275"/>
      <c r="M224" s="276"/>
      <c r="N224" s="277"/>
      <c r="O224" s="277"/>
      <c r="P224" s="277"/>
      <c r="Q224" s="277"/>
      <c r="R224" s="277"/>
      <c r="S224" s="277"/>
      <c r="T224" s="278"/>
      <c r="AT224" s="279" t="s">
        <v>145</v>
      </c>
      <c r="AU224" s="279" t="s">
        <v>86</v>
      </c>
      <c r="AV224" s="14" t="s">
        <v>143</v>
      </c>
      <c r="AW224" s="14" t="s">
        <v>41</v>
      </c>
      <c r="AX224" s="14" t="s">
        <v>25</v>
      </c>
      <c r="AY224" s="279" t="s">
        <v>136</v>
      </c>
    </row>
    <row r="225" s="1" customFormat="1" ht="25.5" customHeight="1">
      <c r="B225" s="46"/>
      <c r="C225" s="235" t="s">
        <v>421</v>
      </c>
      <c r="D225" s="235" t="s">
        <v>138</v>
      </c>
      <c r="E225" s="236" t="s">
        <v>422</v>
      </c>
      <c r="F225" s="237" t="s">
        <v>423</v>
      </c>
      <c r="G225" s="238" t="s">
        <v>141</v>
      </c>
      <c r="H225" s="239">
        <v>690</v>
      </c>
      <c r="I225" s="240"/>
      <c r="J225" s="241">
        <f>ROUND(I225*H225,2)</f>
        <v>0</v>
      </c>
      <c r="K225" s="237" t="s">
        <v>142</v>
      </c>
      <c r="L225" s="72"/>
      <c r="M225" s="242" t="s">
        <v>34</v>
      </c>
      <c r="N225" s="243" t="s">
        <v>49</v>
      </c>
      <c r="O225" s="47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AR225" s="24" t="s">
        <v>143</v>
      </c>
      <c r="AT225" s="24" t="s">
        <v>138</v>
      </c>
      <c r="AU225" s="24" t="s">
        <v>86</v>
      </c>
      <c r="AY225" s="24" t="s">
        <v>136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24" t="s">
        <v>25</v>
      </c>
      <c r="BK225" s="246">
        <f>ROUND(I225*H225,2)</f>
        <v>0</v>
      </c>
      <c r="BL225" s="24" t="s">
        <v>143</v>
      </c>
      <c r="BM225" s="24" t="s">
        <v>424</v>
      </c>
    </row>
    <row r="226" s="12" customFormat="1">
      <c r="B226" s="247"/>
      <c r="C226" s="248"/>
      <c r="D226" s="249" t="s">
        <v>145</v>
      </c>
      <c r="E226" s="250" t="s">
        <v>34</v>
      </c>
      <c r="F226" s="251" t="s">
        <v>425</v>
      </c>
      <c r="G226" s="248"/>
      <c r="H226" s="250" t="s">
        <v>34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145</v>
      </c>
      <c r="AU226" s="257" t="s">
        <v>86</v>
      </c>
      <c r="AV226" s="12" t="s">
        <v>25</v>
      </c>
      <c r="AW226" s="12" t="s">
        <v>41</v>
      </c>
      <c r="AX226" s="12" t="s">
        <v>78</v>
      </c>
      <c r="AY226" s="257" t="s">
        <v>136</v>
      </c>
    </row>
    <row r="227" s="13" customFormat="1">
      <c r="B227" s="258"/>
      <c r="C227" s="259"/>
      <c r="D227" s="249" t="s">
        <v>145</v>
      </c>
      <c r="E227" s="260" t="s">
        <v>34</v>
      </c>
      <c r="F227" s="261" t="s">
        <v>420</v>
      </c>
      <c r="G227" s="259"/>
      <c r="H227" s="262">
        <v>690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AT227" s="268" t="s">
        <v>145</v>
      </c>
      <c r="AU227" s="268" t="s">
        <v>86</v>
      </c>
      <c r="AV227" s="13" t="s">
        <v>86</v>
      </c>
      <c r="AW227" s="13" t="s">
        <v>41</v>
      </c>
      <c r="AX227" s="13" t="s">
        <v>78</v>
      </c>
      <c r="AY227" s="268" t="s">
        <v>136</v>
      </c>
    </row>
    <row r="228" s="14" customFormat="1">
      <c r="B228" s="269"/>
      <c r="C228" s="270"/>
      <c r="D228" s="249" t="s">
        <v>145</v>
      </c>
      <c r="E228" s="271" t="s">
        <v>34</v>
      </c>
      <c r="F228" s="272" t="s">
        <v>148</v>
      </c>
      <c r="G228" s="270"/>
      <c r="H228" s="273">
        <v>690</v>
      </c>
      <c r="I228" s="274"/>
      <c r="J228" s="270"/>
      <c r="K228" s="270"/>
      <c r="L228" s="275"/>
      <c r="M228" s="276"/>
      <c r="N228" s="277"/>
      <c r="O228" s="277"/>
      <c r="P228" s="277"/>
      <c r="Q228" s="277"/>
      <c r="R228" s="277"/>
      <c r="S228" s="277"/>
      <c r="T228" s="278"/>
      <c r="AT228" s="279" t="s">
        <v>145</v>
      </c>
      <c r="AU228" s="279" t="s">
        <v>86</v>
      </c>
      <c r="AV228" s="14" t="s">
        <v>143</v>
      </c>
      <c r="AW228" s="14" t="s">
        <v>41</v>
      </c>
      <c r="AX228" s="14" t="s">
        <v>25</v>
      </c>
      <c r="AY228" s="279" t="s">
        <v>136</v>
      </c>
    </row>
    <row r="229" s="1" customFormat="1" ht="25.5" customHeight="1">
      <c r="B229" s="46"/>
      <c r="C229" s="235" t="s">
        <v>426</v>
      </c>
      <c r="D229" s="235" t="s">
        <v>138</v>
      </c>
      <c r="E229" s="236" t="s">
        <v>427</v>
      </c>
      <c r="F229" s="237" t="s">
        <v>428</v>
      </c>
      <c r="G229" s="238" t="s">
        <v>141</v>
      </c>
      <c r="H229" s="239">
        <v>2116</v>
      </c>
      <c r="I229" s="240"/>
      <c r="J229" s="241">
        <f>ROUND(I229*H229,2)</f>
        <v>0</v>
      </c>
      <c r="K229" s="237" t="s">
        <v>142</v>
      </c>
      <c r="L229" s="72"/>
      <c r="M229" s="242" t="s">
        <v>34</v>
      </c>
      <c r="N229" s="243" t="s">
        <v>49</v>
      </c>
      <c r="O229" s="47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AR229" s="24" t="s">
        <v>143</v>
      </c>
      <c r="AT229" s="24" t="s">
        <v>138</v>
      </c>
      <c r="AU229" s="24" t="s">
        <v>86</v>
      </c>
      <c r="AY229" s="24" t="s">
        <v>136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24" t="s">
        <v>25</v>
      </c>
      <c r="BK229" s="246">
        <f>ROUND(I229*H229,2)</f>
        <v>0</v>
      </c>
      <c r="BL229" s="24" t="s">
        <v>143</v>
      </c>
      <c r="BM229" s="24" t="s">
        <v>429</v>
      </c>
    </row>
    <row r="230" s="12" customFormat="1">
      <c r="B230" s="247"/>
      <c r="C230" s="248"/>
      <c r="D230" s="249" t="s">
        <v>145</v>
      </c>
      <c r="E230" s="250" t="s">
        <v>34</v>
      </c>
      <c r="F230" s="251" t="s">
        <v>430</v>
      </c>
      <c r="G230" s="248"/>
      <c r="H230" s="250" t="s">
        <v>34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AT230" s="257" t="s">
        <v>145</v>
      </c>
      <c r="AU230" s="257" t="s">
        <v>86</v>
      </c>
      <c r="AV230" s="12" t="s">
        <v>25</v>
      </c>
      <c r="AW230" s="12" t="s">
        <v>41</v>
      </c>
      <c r="AX230" s="12" t="s">
        <v>78</v>
      </c>
      <c r="AY230" s="257" t="s">
        <v>136</v>
      </c>
    </row>
    <row r="231" s="13" customFormat="1">
      <c r="B231" s="258"/>
      <c r="C231" s="259"/>
      <c r="D231" s="249" t="s">
        <v>145</v>
      </c>
      <c r="E231" s="260" t="s">
        <v>34</v>
      </c>
      <c r="F231" s="261" t="s">
        <v>431</v>
      </c>
      <c r="G231" s="259"/>
      <c r="H231" s="262">
        <v>2116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AT231" s="268" t="s">
        <v>145</v>
      </c>
      <c r="AU231" s="268" t="s">
        <v>86</v>
      </c>
      <c r="AV231" s="13" t="s">
        <v>86</v>
      </c>
      <c r="AW231" s="13" t="s">
        <v>41</v>
      </c>
      <c r="AX231" s="13" t="s">
        <v>78</v>
      </c>
      <c r="AY231" s="268" t="s">
        <v>136</v>
      </c>
    </row>
    <row r="232" s="14" customFormat="1">
      <c r="B232" s="269"/>
      <c r="C232" s="270"/>
      <c r="D232" s="249" t="s">
        <v>145</v>
      </c>
      <c r="E232" s="271" t="s">
        <v>34</v>
      </c>
      <c r="F232" s="272" t="s">
        <v>148</v>
      </c>
      <c r="G232" s="270"/>
      <c r="H232" s="273">
        <v>2116</v>
      </c>
      <c r="I232" s="274"/>
      <c r="J232" s="270"/>
      <c r="K232" s="270"/>
      <c r="L232" s="275"/>
      <c r="M232" s="276"/>
      <c r="N232" s="277"/>
      <c r="O232" s="277"/>
      <c r="P232" s="277"/>
      <c r="Q232" s="277"/>
      <c r="R232" s="277"/>
      <c r="S232" s="277"/>
      <c r="T232" s="278"/>
      <c r="AT232" s="279" t="s">
        <v>145</v>
      </c>
      <c r="AU232" s="279" t="s">
        <v>86</v>
      </c>
      <c r="AV232" s="14" t="s">
        <v>143</v>
      </c>
      <c r="AW232" s="14" t="s">
        <v>41</v>
      </c>
      <c r="AX232" s="14" t="s">
        <v>25</v>
      </c>
      <c r="AY232" s="279" t="s">
        <v>136</v>
      </c>
    </row>
    <row r="233" s="11" customFormat="1" ht="22.32" customHeight="1">
      <c r="B233" s="219"/>
      <c r="C233" s="220"/>
      <c r="D233" s="221" t="s">
        <v>77</v>
      </c>
      <c r="E233" s="233" t="s">
        <v>197</v>
      </c>
      <c r="F233" s="233" t="s">
        <v>432</v>
      </c>
      <c r="G233" s="220"/>
      <c r="H233" s="220"/>
      <c r="I233" s="223"/>
      <c r="J233" s="234">
        <f>BK233</f>
        <v>0</v>
      </c>
      <c r="K233" s="220"/>
      <c r="L233" s="225"/>
      <c r="M233" s="226"/>
      <c r="N233" s="227"/>
      <c r="O233" s="227"/>
      <c r="P233" s="228">
        <f>SUM(P234:P245)</f>
        <v>0</v>
      </c>
      <c r="Q233" s="227"/>
      <c r="R233" s="228">
        <f>SUM(R234:R245)</f>
        <v>0</v>
      </c>
      <c r="S233" s="227"/>
      <c r="T233" s="229">
        <f>SUM(T234:T245)</f>
        <v>0</v>
      </c>
      <c r="AR233" s="230" t="s">
        <v>25</v>
      </c>
      <c r="AT233" s="231" t="s">
        <v>77</v>
      </c>
      <c r="AU233" s="231" t="s">
        <v>86</v>
      </c>
      <c r="AY233" s="230" t="s">
        <v>136</v>
      </c>
      <c r="BK233" s="232">
        <f>SUM(BK234:BK245)</f>
        <v>0</v>
      </c>
    </row>
    <row r="234" s="1" customFormat="1" ht="25.5" customHeight="1">
      <c r="B234" s="46"/>
      <c r="C234" s="235" t="s">
        <v>433</v>
      </c>
      <c r="D234" s="235" t="s">
        <v>138</v>
      </c>
      <c r="E234" s="236" t="s">
        <v>434</v>
      </c>
      <c r="F234" s="237" t="s">
        <v>435</v>
      </c>
      <c r="G234" s="238" t="s">
        <v>226</v>
      </c>
      <c r="H234" s="239">
        <v>106.8</v>
      </c>
      <c r="I234" s="240"/>
      <c r="J234" s="241">
        <f>ROUND(I234*H234,2)</f>
        <v>0</v>
      </c>
      <c r="K234" s="237" t="s">
        <v>142</v>
      </c>
      <c r="L234" s="72"/>
      <c r="M234" s="242" t="s">
        <v>34</v>
      </c>
      <c r="N234" s="243" t="s">
        <v>49</v>
      </c>
      <c r="O234" s="47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AR234" s="24" t="s">
        <v>143</v>
      </c>
      <c r="AT234" s="24" t="s">
        <v>138</v>
      </c>
      <c r="AU234" s="24" t="s">
        <v>154</v>
      </c>
      <c r="AY234" s="24" t="s">
        <v>136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24" t="s">
        <v>25</v>
      </c>
      <c r="BK234" s="246">
        <f>ROUND(I234*H234,2)</f>
        <v>0</v>
      </c>
      <c r="BL234" s="24" t="s">
        <v>143</v>
      </c>
      <c r="BM234" s="24" t="s">
        <v>436</v>
      </c>
    </row>
    <row r="235" s="12" customFormat="1">
      <c r="B235" s="247"/>
      <c r="C235" s="248"/>
      <c r="D235" s="249" t="s">
        <v>145</v>
      </c>
      <c r="E235" s="250" t="s">
        <v>34</v>
      </c>
      <c r="F235" s="251" t="s">
        <v>437</v>
      </c>
      <c r="G235" s="248"/>
      <c r="H235" s="250" t="s">
        <v>34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145</v>
      </c>
      <c r="AU235" s="257" t="s">
        <v>154</v>
      </c>
      <c r="AV235" s="12" t="s">
        <v>25</v>
      </c>
      <c r="AW235" s="12" t="s">
        <v>41</v>
      </c>
      <c r="AX235" s="12" t="s">
        <v>78</v>
      </c>
      <c r="AY235" s="257" t="s">
        <v>136</v>
      </c>
    </row>
    <row r="236" s="13" customFormat="1">
      <c r="B236" s="258"/>
      <c r="C236" s="259"/>
      <c r="D236" s="249" t="s">
        <v>145</v>
      </c>
      <c r="E236" s="260" t="s">
        <v>34</v>
      </c>
      <c r="F236" s="261" t="s">
        <v>438</v>
      </c>
      <c r="G236" s="259"/>
      <c r="H236" s="262">
        <v>106.8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AT236" s="268" t="s">
        <v>145</v>
      </c>
      <c r="AU236" s="268" t="s">
        <v>154</v>
      </c>
      <c r="AV236" s="13" t="s">
        <v>86</v>
      </c>
      <c r="AW236" s="13" t="s">
        <v>41</v>
      </c>
      <c r="AX236" s="13" t="s">
        <v>78</v>
      </c>
      <c r="AY236" s="268" t="s">
        <v>136</v>
      </c>
    </row>
    <row r="237" s="14" customFormat="1">
      <c r="B237" s="269"/>
      <c r="C237" s="270"/>
      <c r="D237" s="249" t="s">
        <v>145</v>
      </c>
      <c r="E237" s="271" t="s">
        <v>34</v>
      </c>
      <c r="F237" s="272" t="s">
        <v>148</v>
      </c>
      <c r="G237" s="270"/>
      <c r="H237" s="273">
        <v>106.8</v>
      </c>
      <c r="I237" s="274"/>
      <c r="J237" s="270"/>
      <c r="K237" s="270"/>
      <c r="L237" s="275"/>
      <c r="M237" s="276"/>
      <c r="N237" s="277"/>
      <c r="O237" s="277"/>
      <c r="P237" s="277"/>
      <c r="Q237" s="277"/>
      <c r="R237" s="277"/>
      <c r="S237" s="277"/>
      <c r="T237" s="278"/>
      <c r="AT237" s="279" t="s">
        <v>145</v>
      </c>
      <c r="AU237" s="279" t="s">
        <v>154</v>
      </c>
      <c r="AV237" s="14" t="s">
        <v>143</v>
      </c>
      <c r="AW237" s="14" t="s">
        <v>41</v>
      </c>
      <c r="AX237" s="14" t="s">
        <v>25</v>
      </c>
      <c r="AY237" s="279" t="s">
        <v>136</v>
      </c>
    </row>
    <row r="238" s="1" customFormat="1" ht="25.5" customHeight="1">
      <c r="B238" s="46"/>
      <c r="C238" s="235" t="s">
        <v>439</v>
      </c>
      <c r="D238" s="235" t="s">
        <v>138</v>
      </c>
      <c r="E238" s="236" t="s">
        <v>434</v>
      </c>
      <c r="F238" s="237" t="s">
        <v>435</v>
      </c>
      <c r="G238" s="238" t="s">
        <v>226</v>
      </c>
      <c r="H238" s="239">
        <v>282</v>
      </c>
      <c r="I238" s="240"/>
      <c r="J238" s="241">
        <f>ROUND(I238*H238,2)</f>
        <v>0</v>
      </c>
      <c r="K238" s="237" t="s">
        <v>142</v>
      </c>
      <c r="L238" s="72"/>
      <c r="M238" s="242" t="s">
        <v>34</v>
      </c>
      <c r="N238" s="243" t="s">
        <v>49</v>
      </c>
      <c r="O238" s="47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AR238" s="24" t="s">
        <v>143</v>
      </c>
      <c r="AT238" s="24" t="s">
        <v>138</v>
      </c>
      <c r="AU238" s="24" t="s">
        <v>154</v>
      </c>
      <c r="AY238" s="24" t="s">
        <v>136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24" t="s">
        <v>25</v>
      </c>
      <c r="BK238" s="246">
        <f>ROUND(I238*H238,2)</f>
        <v>0</v>
      </c>
      <c r="BL238" s="24" t="s">
        <v>143</v>
      </c>
      <c r="BM238" s="24" t="s">
        <v>440</v>
      </c>
    </row>
    <row r="239" s="12" customFormat="1">
      <c r="B239" s="247"/>
      <c r="C239" s="248"/>
      <c r="D239" s="249" t="s">
        <v>145</v>
      </c>
      <c r="E239" s="250" t="s">
        <v>34</v>
      </c>
      <c r="F239" s="251" t="s">
        <v>441</v>
      </c>
      <c r="G239" s="248"/>
      <c r="H239" s="250" t="s">
        <v>34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AT239" s="257" t="s">
        <v>145</v>
      </c>
      <c r="AU239" s="257" t="s">
        <v>154</v>
      </c>
      <c r="AV239" s="12" t="s">
        <v>25</v>
      </c>
      <c r="AW239" s="12" t="s">
        <v>41</v>
      </c>
      <c r="AX239" s="12" t="s">
        <v>78</v>
      </c>
      <c r="AY239" s="257" t="s">
        <v>136</v>
      </c>
    </row>
    <row r="240" s="13" customFormat="1">
      <c r="B240" s="258"/>
      <c r="C240" s="259"/>
      <c r="D240" s="249" t="s">
        <v>145</v>
      </c>
      <c r="E240" s="260" t="s">
        <v>34</v>
      </c>
      <c r="F240" s="261" t="s">
        <v>352</v>
      </c>
      <c r="G240" s="259"/>
      <c r="H240" s="262">
        <v>282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AT240" s="268" t="s">
        <v>145</v>
      </c>
      <c r="AU240" s="268" t="s">
        <v>154</v>
      </c>
      <c r="AV240" s="13" t="s">
        <v>86</v>
      </c>
      <c r="AW240" s="13" t="s">
        <v>41</v>
      </c>
      <c r="AX240" s="13" t="s">
        <v>78</v>
      </c>
      <c r="AY240" s="268" t="s">
        <v>136</v>
      </c>
    </row>
    <row r="241" s="14" customFormat="1">
      <c r="B241" s="269"/>
      <c r="C241" s="270"/>
      <c r="D241" s="249" t="s">
        <v>145</v>
      </c>
      <c r="E241" s="271" t="s">
        <v>34</v>
      </c>
      <c r="F241" s="272" t="s">
        <v>148</v>
      </c>
      <c r="G241" s="270"/>
      <c r="H241" s="273">
        <v>282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AT241" s="279" t="s">
        <v>145</v>
      </c>
      <c r="AU241" s="279" t="s">
        <v>154</v>
      </c>
      <c r="AV241" s="14" t="s">
        <v>143</v>
      </c>
      <c r="AW241" s="14" t="s">
        <v>41</v>
      </c>
      <c r="AX241" s="14" t="s">
        <v>25</v>
      </c>
      <c r="AY241" s="279" t="s">
        <v>136</v>
      </c>
    </row>
    <row r="242" s="1" customFormat="1" ht="25.5" customHeight="1">
      <c r="B242" s="46"/>
      <c r="C242" s="235" t="s">
        <v>442</v>
      </c>
      <c r="D242" s="235" t="s">
        <v>138</v>
      </c>
      <c r="E242" s="236" t="s">
        <v>434</v>
      </c>
      <c r="F242" s="237" t="s">
        <v>435</v>
      </c>
      <c r="G242" s="238" t="s">
        <v>226</v>
      </c>
      <c r="H242" s="239">
        <v>3</v>
      </c>
      <c r="I242" s="240"/>
      <c r="J242" s="241">
        <f>ROUND(I242*H242,2)</f>
        <v>0</v>
      </c>
      <c r="K242" s="237" t="s">
        <v>142</v>
      </c>
      <c r="L242" s="72"/>
      <c r="M242" s="242" t="s">
        <v>34</v>
      </c>
      <c r="N242" s="243" t="s">
        <v>49</v>
      </c>
      <c r="O242" s="47"/>
      <c r="P242" s="244">
        <f>O242*H242</f>
        <v>0</v>
      </c>
      <c r="Q242" s="244">
        <v>0</v>
      </c>
      <c r="R242" s="244">
        <f>Q242*H242</f>
        <v>0</v>
      </c>
      <c r="S242" s="244">
        <v>0</v>
      </c>
      <c r="T242" s="245">
        <f>S242*H242</f>
        <v>0</v>
      </c>
      <c r="AR242" s="24" t="s">
        <v>143</v>
      </c>
      <c r="AT242" s="24" t="s">
        <v>138</v>
      </c>
      <c r="AU242" s="24" t="s">
        <v>154</v>
      </c>
      <c r="AY242" s="24" t="s">
        <v>136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24" t="s">
        <v>25</v>
      </c>
      <c r="BK242" s="246">
        <f>ROUND(I242*H242,2)</f>
        <v>0</v>
      </c>
      <c r="BL242" s="24" t="s">
        <v>143</v>
      </c>
      <c r="BM242" s="24" t="s">
        <v>443</v>
      </c>
    </row>
    <row r="243" s="12" customFormat="1">
      <c r="B243" s="247"/>
      <c r="C243" s="248"/>
      <c r="D243" s="249" t="s">
        <v>145</v>
      </c>
      <c r="E243" s="250" t="s">
        <v>34</v>
      </c>
      <c r="F243" s="251" t="s">
        <v>347</v>
      </c>
      <c r="G243" s="248"/>
      <c r="H243" s="250" t="s">
        <v>34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145</v>
      </c>
      <c r="AU243" s="257" t="s">
        <v>154</v>
      </c>
      <c r="AV243" s="12" t="s">
        <v>25</v>
      </c>
      <c r="AW243" s="12" t="s">
        <v>41</v>
      </c>
      <c r="AX243" s="12" t="s">
        <v>78</v>
      </c>
      <c r="AY243" s="257" t="s">
        <v>136</v>
      </c>
    </row>
    <row r="244" s="13" customFormat="1">
      <c r="B244" s="258"/>
      <c r="C244" s="259"/>
      <c r="D244" s="249" t="s">
        <v>145</v>
      </c>
      <c r="E244" s="260" t="s">
        <v>34</v>
      </c>
      <c r="F244" s="261" t="s">
        <v>154</v>
      </c>
      <c r="G244" s="259"/>
      <c r="H244" s="262">
        <v>3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AT244" s="268" t="s">
        <v>145</v>
      </c>
      <c r="AU244" s="268" t="s">
        <v>154</v>
      </c>
      <c r="AV244" s="13" t="s">
        <v>86</v>
      </c>
      <c r="AW244" s="13" t="s">
        <v>41</v>
      </c>
      <c r="AX244" s="13" t="s">
        <v>78</v>
      </c>
      <c r="AY244" s="268" t="s">
        <v>136</v>
      </c>
    </row>
    <row r="245" s="14" customFormat="1">
      <c r="B245" s="269"/>
      <c r="C245" s="270"/>
      <c r="D245" s="249" t="s">
        <v>145</v>
      </c>
      <c r="E245" s="271" t="s">
        <v>34</v>
      </c>
      <c r="F245" s="272" t="s">
        <v>148</v>
      </c>
      <c r="G245" s="270"/>
      <c r="H245" s="273">
        <v>3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AT245" s="279" t="s">
        <v>145</v>
      </c>
      <c r="AU245" s="279" t="s">
        <v>154</v>
      </c>
      <c r="AV245" s="14" t="s">
        <v>143</v>
      </c>
      <c r="AW245" s="14" t="s">
        <v>41</v>
      </c>
      <c r="AX245" s="14" t="s">
        <v>25</v>
      </c>
      <c r="AY245" s="279" t="s">
        <v>136</v>
      </c>
    </row>
    <row r="246" s="11" customFormat="1" ht="29.88" customHeight="1">
      <c r="B246" s="219"/>
      <c r="C246" s="220"/>
      <c r="D246" s="221" t="s">
        <v>77</v>
      </c>
      <c r="E246" s="233" t="s">
        <v>154</v>
      </c>
      <c r="F246" s="233" t="s">
        <v>444</v>
      </c>
      <c r="G246" s="220"/>
      <c r="H246" s="220"/>
      <c r="I246" s="223"/>
      <c r="J246" s="234">
        <f>BK246</f>
        <v>0</v>
      </c>
      <c r="K246" s="220"/>
      <c r="L246" s="225"/>
      <c r="M246" s="226"/>
      <c r="N246" s="227"/>
      <c r="O246" s="227"/>
      <c r="P246" s="228">
        <f>SUM(P247:P290)</f>
        <v>0</v>
      </c>
      <c r="Q246" s="227"/>
      <c r="R246" s="228">
        <f>SUM(R247:R290)</f>
        <v>31.078173100000004</v>
      </c>
      <c r="S246" s="227"/>
      <c r="T246" s="229">
        <f>SUM(T247:T290)</f>
        <v>0</v>
      </c>
      <c r="AR246" s="230" t="s">
        <v>25</v>
      </c>
      <c r="AT246" s="231" t="s">
        <v>77</v>
      </c>
      <c r="AU246" s="231" t="s">
        <v>25</v>
      </c>
      <c r="AY246" s="230" t="s">
        <v>136</v>
      </c>
      <c r="BK246" s="232">
        <f>SUM(BK247:BK290)</f>
        <v>0</v>
      </c>
    </row>
    <row r="247" s="1" customFormat="1" ht="25.5" customHeight="1">
      <c r="B247" s="46"/>
      <c r="C247" s="235" t="s">
        <v>445</v>
      </c>
      <c r="D247" s="235" t="s">
        <v>138</v>
      </c>
      <c r="E247" s="236" t="s">
        <v>446</v>
      </c>
      <c r="F247" s="237" t="s">
        <v>447</v>
      </c>
      <c r="G247" s="238" t="s">
        <v>209</v>
      </c>
      <c r="H247" s="239">
        <v>8.4800000000000004</v>
      </c>
      <c r="I247" s="240"/>
      <c r="J247" s="241">
        <f>ROUND(I247*H247,2)</f>
        <v>0</v>
      </c>
      <c r="K247" s="237" t="s">
        <v>142</v>
      </c>
      <c r="L247" s="72"/>
      <c r="M247" s="242" t="s">
        <v>34</v>
      </c>
      <c r="N247" s="243" t="s">
        <v>49</v>
      </c>
      <c r="O247" s="47"/>
      <c r="P247" s="244">
        <f>O247*H247</f>
        <v>0</v>
      </c>
      <c r="Q247" s="244">
        <v>0.12064</v>
      </c>
      <c r="R247" s="244">
        <f>Q247*H247</f>
        <v>1.0230272</v>
      </c>
      <c r="S247" s="244">
        <v>0</v>
      </c>
      <c r="T247" s="245">
        <f>S247*H247</f>
        <v>0</v>
      </c>
      <c r="AR247" s="24" t="s">
        <v>143</v>
      </c>
      <c r="AT247" s="24" t="s">
        <v>138</v>
      </c>
      <c r="AU247" s="24" t="s">
        <v>86</v>
      </c>
      <c r="AY247" s="24" t="s">
        <v>136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24" t="s">
        <v>25</v>
      </c>
      <c r="BK247" s="246">
        <f>ROUND(I247*H247,2)</f>
        <v>0</v>
      </c>
      <c r="BL247" s="24" t="s">
        <v>143</v>
      </c>
      <c r="BM247" s="24" t="s">
        <v>448</v>
      </c>
    </row>
    <row r="248" s="12" customFormat="1">
      <c r="B248" s="247"/>
      <c r="C248" s="248"/>
      <c r="D248" s="249" t="s">
        <v>145</v>
      </c>
      <c r="E248" s="250" t="s">
        <v>34</v>
      </c>
      <c r="F248" s="251" t="s">
        <v>449</v>
      </c>
      <c r="G248" s="248"/>
      <c r="H248" s="250" t="s">
        <v>34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AT248" s="257" t="s">
        <v>145</v>
      </c>
      <c r="AU248" s="257" t="s">
        <v>86</v>
      </c>
      <c r="AV248" s="12" t="s">
        <v>25</v>
      </c>
      <c r="AW248" s="12" t="s">
        <v>41</v>
      </c>
      <c r="AX248" s="12" t="s">
        <v>78</v>
      </c>
      <c r="AY248" s="257" t="s">
        <v>136</v>
      </c>
    </row>
    <row r="249" s="13" customFormat="1">
      <c r="B249" s="258"/>
      <c r="C249" s="259"/>
      <c r="D249" s="249" t="s">
        <v>145</v>
      </c>
      <c r="E249" s="260" t="s">
        <v>34</v>
      </c>
      <c r="F249" s="261" t="s">
        <v>450</v>
      </c>
      <c r="G249" s="259"/>
      <c r="H249" s="262">
        <v>8.4800000000000004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AT249" s="268" t="s">
        <v>145</v>
      </c>
      <c r="AU249" s="268" t="s">
        <v>86</v>
      </c>
      <c r="AV249" s="13" t="s">
        <v>86</v>
      </c>
      <c r="AW249" s="13" t="s">
        <v>41</v>
      </c>
      <c r="AX249" s="13" t="s">
        <v>78</v>
      </c>
      <c r="AY249" s="268" t="s">
        <v>136</v>
      </c>
    </row>
    <row r="250" s="14" customFormat="1">
      <c r="B250" s="269"/>
      <c r="C250" s="270"/>
      <c r="D250" s="249" t="s">
        <v>145</v>
      </c>
      <c r="E250" s="271" t="s">
        <v>34</v>
      </c>
      <c r="F250" s="272" t="s">
        <v>148</v>
      </c>
      <c r="G250" s="270"/>
      <c r="H250" s="273">
        <v>8.4800000000000004</v>
      </c>
      <c r="I250" s="274"/>
      <c r="J250" s="270"/>
      <c r="K250" s="270"/>
      <c r="L250" s="275"/>
      <c r="M250" s="276"/>
      <c r="N250" s="277"/>
      <c r="O250" s="277"/>
      <c r="P250" s="277"/>
      <c r="Q250" s="277"/>
      <c r="R250" s="277"/>
      <c r="S250" s="277"/>
      <c r="T250" s="278"/>
      <c r="AT250" s="279" t="s">
        <v>145</v>
      </c>
      <c r="AU250" s="279" t="s">
        <v>86</v>
      </c>
      <c r="AV250" s="14" t="s">
        <v>143</v>
      </c>
      <c r="AW250" s="14" t="s">
        <v>41</v>
      </c>
      <c r="AX250" s="14" t="s">
        <v>25</v>
      </c>
      <c r="AY250" s="279" t="s">
        <v>136</v>
      </c>
    </row>
    <row r="251" s="1" customFormat="1" ht="16.5" customHeight="1">
      <c r="B251" s="46"/>
      <c r="C251" s="283" t="s">
        <v>451</v>
      </c>
      <c r="D251" s="283" t="s">
        <v>390</v>
      </c>
      <c r="E251" s="284" t="s">
        <v>452</v>
      </c>
      <c r="F251" s="285" t="s">
        <v>453</v>
      </c>
      <c r="G251" s="286" t="s">
        <v>254</v>
      </c>
      <c r="H251" s="287">
        <v>54.060000000000002</v>
      </c>
      <c r="I251" s="288"/>
      <c r="J251" s="289">
        <f>ROUND(I251*H251,2)</f>
        <v>0</v>
      </c>
      <c r="K251" s="285" t="s">
        <v>34</v>
      </c>
      <c r="L251" s="290"/>
      <c r="M251" s="291" t="s">
        <v>34</v>
      </c>
      <c r="N251" s="292" t="s">
        <v>49</v>
      </c>
      <c r="O251" s="47"/>
      <c r="P251" s="244">
        <f>O251*H251</f>
        <v>0</v>
      </c>
      <c r="Q251" s="244">
        <v>0.0235</v>
      </c>
      <c r="R251" s="244">
        <f>Q251*H251</f>
        <v>1.27041</v>
      </c>
      <c r="S251" s="244">
        <v>0</v>
      </c>
      <c r="T251" s="245">
        <f>S251*H251</f>
        <v>0</v>
      </c>
      <c r="AR251" s="24" t="s">
        <v>179</v>
      </c>
      <c r="AT251" s="24" t="s">
        <v>390</v>
      </c>
      <c r="AU251" s="24" t="s">
        <v>86</v>
      </c>
      <c r="AY251" s="24" t="s">
        <v>136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24" t="s">
        <v>25</v>
      </c>
      <c r="BK251" s="246">
        <f>ROUND(I251*H251,2)</f>
        <v>0</v>
      </c>
      <c r="BL251" s="24" t="s">
        <v>143</v>
      </c>
      <c r="BM251" s="24" t="s">
        <v>454</v>
      </c>
    </row>
    <row r="252" s="12" customFormat="1">
      <c r="B252" s="247"/>
      <c r="C252" s="248"/>
      <c r="D252" s="249" t="s">
        <v>145</v>
      </c>
      <c r="E252" s="250" t="s">
        <v>34</v>
      </c>
      <c r="F252" s="251" t="s">
        <v>455</v>
      </c>
      <c r="G252" s="248"/>
      <c r="H252" s="250" t="s">
        <v>34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AT252" s="257" t="s">
        <v>145</v>
      </c>
      <c r="AU252" s="257" t="s">
        <v>86</v>
      </c>
      <c r="AV252" s="12" t="s">
        <v>25</v>
      </c>
      <c r="AW252" s="12" t="s">
        <v>41</v>
      </c>
      <c r="AX252" s="12" t="s">
        <v>78</v>
      </c>
      <c r="AY252" s="257" t="s">
        <v>136</v>
      </c>
    </row>
    <row r="253" s="13" customFormat="1">
      <c r="B253" s="258"/>
      <c r="C253" s="259"/>
      <c r="D253" s="249" t="s">
        <v>145</v>
      </c>
      <c r="E253" s="260" t="s">
        <v>34</v>
      </c>
      <c r="F253" s="261" t="s">
        <v>456</v>
      </c>
      <c r="G253" s="259"/>
      <c r="H253" s="262">
        <v>54.060000000000002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AT253" s="268" t="s">
        <v>145</v>
      </c>
      <c r="AU253" s="268" t="s">
        <v>86</v>
      </c>
      <c r="AV253" s="13" t="s">
        <v>86</v>
      </c>
      <c r="AW253" s="13" t="s">
        <v>41</v>
      </c>
      <c r="AX253" s="13" t="s">
        <v>78</v>
      </c>
      <c r="AY253" s="268" t="s">
        <v>136</v>
      </c>
    </row>
    <row r="254" s="14" customFormat="1">
      <c r="B254" s="269"/>
      <c r="C254" s="270"/>
      <c r="D254" s="249" t="s">
        <v>145</v>
      </c>
      <c r="E254" s="271" t="s">
        <v>34</v>
      </c>
      <c r="F254" s="272" t="s">
        <v>148</v>
      </c>
      <c r="G254" s="270"/>
      <c r="H254" s="273">
        <v>54.060000000000002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AT254" s="279" t="s">
        <v>145</v>
      </c>
      <c r="AU254" s="279" t="s">
        <v>86</v>
      </c>
      <c r="AV254" s="14" t="s">
        <v>143</v>
      </c>
      <c r="AW254" s="14" t="s">
        <v>41</v>
      </c>
      <c r="AX254" s="14" t="s">
        <v>25</v>
      </c>
      <c r="AY254" s="279" t="s">
        <v>136</v>
      </c>
    </row>
    <row r="255" s="1" customFormat="1" ht="25.5" customHeight="1">
      <c r="B255" s="46"/>
      <c r="C255" s="235" t="s">
        <v>457</v>
      </c>
      <c r="D255" s="235" t="s">
        <v>138</v>
      </c>
      <c r="E255" s="236" t="s">
        <v>446</v>
      </c>
      <c r="F255" s="237" t="s">
        <v>447</v>
      </c>
      <c r="G255" s="238" t="s">
        <v>209</v>
      </c>
      <c r="H255" s="239">
        <v>3.1899999999999999</v>
      </c>
      <c r="I255" s="240"/>
      <c r="J255" s="241">
        <f>ROUND(I255*H255,2)</f>
        <v>0</v>
      </c>
      <c r="K255" s="237" t="s">
        <v>142</v>
      </c>
      <c r="L255" s="72"/>
      <c r="M255" s="242" t="s">
        <v>34</v>
      </c>
      <c r="N255" s="243" t="s">
        <v>49</v>
      </c>
      <c r="O255" s="47"/>
      <c r="P255" s="244">
        <f>O255*H255</f>
        <v>0</v>
      </c>
      <c r="Q255" s="244">
        <v>0.12064</v>
      </c>
      <c r="R255" s="244">
        <f>Q255*H255</f>
        <v>0.38484160000000001</v>
      </c>
      <c r="S255" s="244">
        <v>0</v>
      </c>
      <c r="T255" s="245">
        <f>S255*H255</f>
        <v>0</v>
      </c>
      <c r="AR255" s="24" t="s">
        <v>143</v>
      </c>
      <c r="AT255" s="24" t="s">
        <v>138</v>
      </c>
      <c r="AU255" s="24" t="s">
        <v>86</v>
      </c>
      <c r="AY255" s="24" t="s">
        <v>136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24" t="s">
        <v>25</v>
      </c>
      <c r="BK255" s="246">
        <f>ROUND(I255*H255,2)</f>
        <v>0</v>
      </c>
      <c r="BL255" s="24" t="s">
        <v>143</v>
      </c>
      <c r="BM255" s="24" t="s">
        <v>458</v>
      </c>
    </row>
    <row r="256" s="12" customFormat="1">
      <c r="B256" s="247"/>
      <c r="C256" s="248"/>
      <c r="D256" s="249" t="s">
        <v>145</v>
      </c>
      <c r="E256" s="250" t="s">
        <v>34</v>
      </c>
      <c r="F256" s="251" t="s">
        <v>449</v>
      </c>
      <c r="G256" s="248"/>
      <c r="H256" s="250" t="s">
        <v>34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145</v>
      </c>
      <c r="AU256" s="257" t="s">
        <v>86</v>
      </c>
      <c r="AV256" s="12" t="s">
        <v>25</v>
      </c>
      <c r="AW256" s="12" t="s">
        <v>41</v>
      </c>
      <c r="AX256" s="12" t="s">
        <v>78</v>
      </c>
      <c r="AY256" s="257" t="s">
        <v>136</v>
      </c>
    </row>
    <row r="257" s="13" customFormat="1">
      <c r="B257" s="258"/>
      <c r="C257" s="259"/>
      <c r="D257" s="249" t="s">
        <v>145</v>
      </c>
      <c r="E257" s="260" t="s">
        <v>34</v>
      </c>
      <c r="F257" s="261" t="s">
        <v>459</v>
      </c>
      <c r="G257" s="259"/>
      <c r="H257" s="262">
        <v>3.1899999999999999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AT257" s="268" t="s">
        <v>145</v>
      </c>
      <c r="AU257" s="268" t="s">
        <v>86</v>
      </c>
      <c r="AV257" s="13" t="s">
        <v>86</v>
      </c>
      <c r="AW257" s="13" t="s">
        <v>41</v>
      </c>
      <c r="AX257" s="13" t="s">
        <v>78</v>
      </c>
      <c r="AY257" s="268" t="s">
        <v>136</v>
      </c>
    </row>
    <row r="258" s="14" customFormat="1">
      <c r="B258" s="269"/>
      <c r="C258" s="270"/>
      <c r="D258" s="249" t="s">
        <v>145</v>
      </c>
      <c r="E258" s="271" t="s">
        <v>34</v>
      </c>
      <c r="F258" s="272" t="s">
        <v>148</v>
      </c>
      <c r="G258" s="270"/>
      <c r="H258" s="273">
        <v>3.1899999999999999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AT258" s="279" t="s">
        <v>145</v>
      </c>
      <c r="AU258" s="279" t="s">
        <v>86</v>
      </c>
      <c r="AV258" s="14" t="s">
        <v>143</v>
      </c>
      <c r="AW258" s="14" t="s">
        <v>41</v>
      </c>
      <c r="AX258" s="14" t="s">
        <v>25</v>
      </c>
      <c r="AY258" s="279" t="s">
        <v>136</v>
      </c>
    </row>
    <row r="259" s="1" customFormat="1" ht="16.5" customHeight="1">
      <c r="B259" s="46"/>
      <c r="C259" s="283" t="s">
        <v>460</v>
      </c>
      <c r="D259" s="283" t="s">
        <v>390</v>
      </c>
      <c r="E259" s="284" t="s">
        <v>461</v>
      </c>
      <c r="F259" s="285" t="s">
        <v>462</v>
      </c>
      <c r="G259" s="286" t="s">
        <v>254</v>
      </c>
      <c r="H259" s="287">
        <v>29.579999999999998</v>
      </c>
      <c r="I259" s="288"/>
      <c r="J259" s="289">
        <f>ROUND(I259*H259,2)</f>
        <v>0</v>
      </c>
      <c r="K259" s="285" t="s">
        <v>142</v>
      </c>
      <c r="L259" s="290"/>
      <c r="M259" s="291" t="s">
        <v>34</v>
      </c>
      <c r="N259" s="292" t="s">
        <v>49</v>
      </c>
      <c r="O259" s="47"/>
      <c r="P259" s="244">
        <f>O259*H259</f>
        <v>0</v>
      </c>
      <c r="Q259" s="244">
        <v>0.010999999999999999</v>
      </c>
      <c r="R259" s="244">
        <f>Q259*H259</f>
        <v>0.32537999999999995</v>
      </c>
      <c r="S259" s="244">
        <v>0</v>
      </c>
      <c r="T259" s="245">
        <f>S259*H259</f>
        <v>0</v>
      </c>
      <c r="AR259" s="24" t="s">
        <v>179</v>
      </c>
      <c r="AT259" s="24" t="s">
        <v>390</v>
      </c>
      <c r="AU259" s="24" t="s">
        <v>86</v>
      </c>
      <c r="AY259" s="24" t="s">
        <v>136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24" t="s">
        <v>25</v>
      </c>
      <c r="BK259" s="246">
        <f>ROUND(I259*H259,2)</f>
        <v>0</v>
      </c>
      <c r="BL259" s="24" t="s">
        <v>143</v>
      </c>
      <c r="BM259" s="24" t="s">
        <v>463</v>
      </c>
    </row>
    <row r="260" s="12" customFormat="1">
      <c r="B260" s="247"/>
      <c r="C260" s="248"/>
      <c r="D260" s="249" t="s">
        <v>145</v>
      </c>
      <c r="E260" s="250" t="s">
        <v>34</v>
      </c>
      <c r="F260" s="251" t="s">
        <v>464</v>
      </c>
      <c r="G260" s="248"/>
      <c r="H260" s="250" t="s">
        <v>34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AT260" s="257" t="s">
        <v>145</v>
      </c>
      <c r="AU260" s="257" t="s">
        <v>86</v>
      </c>
      <c r="AV260" s="12" t="s">
        <v>25</v>
      </c>
      <c r="AW260" s="12" t="s">
        <v>41</v>
      </c>
      <c r="AX260" s="12" t="s">
        <v>78</v>
      </c>
      <c r="AY260" s="257" t="s">
        <v>136</v>
      </c>
    </row>
    <row r="261" s="13" customFormat="1">
      <c r="B261" s="258"/>
      <c r="C261" s="259"/>
      <c r="D261" s="249" t="s">
        <v>145</v>
      </c>
      <c r="E261" s="260" t="s">
        <v>34</v>
      </c>
      <c r="F261" s="261" t="s">
        <v>465</v>
      </c>
      <c r="G261" s="259"/>
      <c r="H261" s="262">
        <v>29.579999999999998</v>
      </c>
      <c r="I261" s="263"/>
      <c r="J261" s="259"/>
      <c r="K261" s="259"/>
      <c r="L261" s="264"/>
      <c r="M261" s="265"/>
      <c r="N261" s="266"/>
      <c r="O261" s="266"/>
      <c r="P261" s="266"/>
      <c r="Q261" s="266"/>
      <c r="R261" s="266"/>
      <c r="S261" s="266"/>
      <c r="T261" s="267"/>
      <c r="AT261" s="268" t="s">
        <v>145</v>
      </c>
      <c r="AU261" s="268" t="s">
        <v>86</v>
      </c>
      <c r="AV261" s="13" t="s">
        <v>86</v>
      </c>
      <c r="AW261" s="13" t="s">
        <v>41</v>
      </c>
      <c r="AX261" s="13" t="s">
        <v>78</v>
      </c>
      <c r="AY261" s="268" t="s">
        <v>136</v>
      </c>
    </row>
    <row r="262" s="14" customFormat="1">
      <c r="B262" s="269"/>
      <c r="C262" s="270"/>
      <c r="D262" s="249" t="s">
        <v>145</v>
      </c>
      <c r="E262" s="271" t="s">
        <v>34</v>
      </c>
      <c r="F262" s="272" t="s">
        <v>148</v>
      </c>
      <c r="G262" s="270"/>
      <c r="H262" s="273">
        <v>29.579999999999998</v>
      </c>
      <c r="I262" s="274"/>
      <c r="J262" s="270"/>
      <c r="K262" s="270"/>
      <c r="L262" s="275"/>
      <c r="M262" s="276"/>
      <c r="N262" s="277"/>
      <c r="O262" s="277"/>
      <c r="P262" s="277"/>
      <c r="Q262" s="277"/>
      <c r="R262" s="277"/>
      <c r="S262" s="277"/>
      <c r="T262" s="278"/>
      <c r="AT262" s="279" t="s">
        <v>145</v>
      </c>
      <c r="AU262" s="279" t="s">
        <v>86</v>
      </c>
      <c r="AV262" s="14" t="s">
        <v>143</v>
      </c>
      <c r="AW262" s="14" t="s">
        <v>41</v>
      </c>
      <c r="AX262" s="14" t="s">
        <v>25</v>
      </c>
      <c r="AY262" s="279" t="s">
        <v>136</v>
      </c>
    </row>
    <row r="263" s="1" customFormat="1" ht="25.5" customHeight="1">
      <c r="B263" s="46"/>
      <c r="C263" s="235" t="s">
        <v>466</v>
      </c>
      <c r="D263" s="235" t="s">
        <v>138</v>
      </c>
      <c r="E263" s="236" t="s">
        <v>467</v>
      </c>
      <c r="F263" s="237" t="s">
        <v>468</v>
      </c>
      <c r="G263" s="238" t="s">
        <v>209</v>
      </c>
      <c r="H263" s="239">
        <v>25.440000000000001</v>
      </c>
      <c r="I263" s="240"/>
      <c r="J263" s="241">
        <f>ROUND(I263*H263,2)</f>
        <v>0</v>
      </c>
      <c r="K263" s="237" t="s">
        <v>142</v>
      </c>
      <c r="L263" s="72"/>
      <c r="M263" s="242" t="s">
        <v>34</v>
      </c>
      <c r="N263" s="243" t="s">
        <v>49</v>
      </c>
      <c r="O263" s="47"/>
      <c r="P263" s="244">
        <f>O263*H263</f>
        <v>0</v>
      </c>
      <c r="Q263" s="244">
        <v>0.24127000000000001</v>
      </c>
      <c r="R263" s="244">
        <f>Q263*H263</f>
        <v>6.1379088000000008</v>
      </c>
      <c r="S263" s="244">
        <v>0</v>
      </c>
      <c r="T263" s="245">
        <f>S263*H263</f>
        <v>0</v>
      </c>
      <c r="AR263" s="24" t="s">
        <v>143</v>
      </c>
      <c r="AT263" s="24" t="s">
        <v>138</v>
      </c>
      <c r="AU263" s="24" t="s">
        <v>86</v>
      </c>
      <c r="AY263" s="24" t="s">
        <v>136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24" t="s">
        <v>25</v>
      </c>
      <c r="BK263" s="246">
        <f>ROUND(I263*H263,2)</f>
        <v>0</v>
      </c>
      <c r="BL263" s="24" t="s">
        <v>143</v>
      </c>
      <c r="BM263" s="24" t="s">
        <v>469</v>
      </c>
    </row>
    <row r="264" s="12" customFormat="1">
      <c r="B264" s="247"/>
      <c r="C264" s="248"/>
      <c r="D264" s="249" t="s">
        <v>145</v>
      </c>
      <c r="E264" s="250" t="s">
        <v>34</v>
      </c>
      <c r="F264" s="251" t="s">
        <v>470</v>
      </c>
      <c r="G264" s="248"/>
      <c r="H264" s="250" t="s">
        <v>34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145</v>
      </c>
      <c r="AU264" s="257" t="s">
        <v>86</v>
      </c>
      <c r="AV264" s="12" t="s">
        <v>25</v>
      </c>
      <c r="AW264" s="12" t="s">
        <v>41</v>
      </c>
      <c r="AX264" s="12" t="s">
        <v>78</v>
      </c>
      <c r="AY264" s="257" t="s">
        <v>136</v>
      </c>
    </row>
    <row r="265" s="13" customFormat="1">
      <c r="B265" s="258"/>
      <c r="C265" s="259"/>
      <c r="D265" s="249" t="s">
        <v>145</v>
      </c>
      <c r="E265" s="260" t="s">
        <v>34</v>
      </c>
      <c r="F265" s="261" t="s">
        <v>471</v>
      </c>
      <c r="G265" s="259"/>
      <c r="H265" s="262">
        <v>25.440000000000001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AT265" s="268" t="s">
        <v>145</v>
      </c>
      <c r="AU265" s="268" t="s">
        <v>86</v>
      </c>
      <c r="AV265" s="13" t="s">
        <v>86</v>
      </c>
      <c r="AW265" s="13" t="s">
        <v>41</v>
      </c>
      <c r="AX265" s="13" t="s">
        <v>78</v>
      </c>
      <c r="AY265" s="268" t="s">
        <v>136</v>
      </c>
    </row>
    <row r="266" s="14" customFormat="1">
      <c r="B266" s="269"/>
      <c r="C266" s="270"/>
      <c r="D266" s="249" t="s">
        <v>145</v>
      </c>
      <c r="E266" s="271" t="s">
        <v>34</v>
      </c>
      <c r="F266" s="272" t="s">
        <v>148</v>
      </c>
      <c r="G266" s="270"/>
      <c r="H266" s="273">
        <v>25.440000000000001</v>
      </c>
      <c r="I266" s="274"/>
      <c r="J266" s="270"/>
      <c r="K266" s="270"/>
      <c r="L266" s="275"/>
      <c r="M266" s="276"/>
      <c r="N266" s="277"/>
      <c r="O266" s="277"/>
      <c r="P266" s="277"/>
      <c r="Q266" s="277"/>
      <c r="R266" s="277"/>
      <c r="S266" s="277"/>
      <c r="T266" s="278"/>
      <c r="AT266" s="279" t="s">
        <v>145</v>
      </c>
      <c r="AU266" s="279" t="s">
        <v>86</v>
      </c>
      <c r="AV266" s="14" t="s">
        <v>143</v>
      </c>
      <c r="AW266" s="14" t="s">
        <v>41</v>
      </c>
      <c r="AX266" s="14" t="s">
        <v>25</v>
      </c>
      <c r="AY266" s="279" t="s">
        <v>136</v>
      </c>
    </row>
    <row r="267" s="1" customFormat="1" ht="16.5" customHeight="1">
      <c r="B267" s="46"/>
      <c r="C267" s="283" t="s">
        <v>472</v>
      </c>
      <c r="D267" s="283" t="s">
        <v>390</v>
      </c>
      <c r="E267" s="284" t="s">
        <v>473</v>
      </c>
      <c r="F267" s="285" t="s">
        <v>474</v>
      </c>
      <c r="G267" s="286" t="s">
        <v>254</v>
      </c>
      <c r="H267" s="287">
        <v>73.439999999999998</v>
      </c>
      <c r="I267" s="288"/>
      <c r="J267" s="289">
        <f>ROUND(I267*H267,2)</f>
        <v>0</v>
      </c>
      <c r="K267" s="285" t="s">
        <v>142</v>
      </c>
      <c r="L267" s="290"/>
      <c r="M267" s="291" t="s">
        <v>34</v>
      </c>
      <c r="N267" s="292" t="s">
        <v>49</v>
      </c>
      <c r="O267" s="47"/>
      <c r="P267" s="244">
        <f>O267*H267</f>
        <v>0</v>
      </c>
      <c r="Q267" s="244">
        <v>0.032500000000000001</v>
      </c>
      <c r="R267" s="244">
        <f>Q267*H267</f>
        <v>2.3868</v>
      </c>
      <c r="S267" s="244">
        <v>0</v>
      </c>
      <c r="T267" s="245">
        <f>S267*H267</f>
        <v>0</v>
      </c>
      <c r="AR267" s="24" t="s">
        <v>179</v>
      </c>
      <c r="AT267" s="24" t="s">
        <v>390</v>
      </c>
      <c r="AU267" s="24" t="s">
        <v>86</v>
      </c>
      <c r="AY267" s="24" t="s">
        <v>136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24" t="s">
        <v>25</v>
      </c>
      <c r="BK267" s="246">
        <f>ROUND(I267*H267,2)</f>
        <v>0</v>
      </c>
      <c r="BL267" s="24" t="s">
        <v>143</v>
      </c>
      <c r="BM267" s="24" t="s">
        <v>475</v>
      </c>
    </row>
    <row r="268" s="12" customFormat="1">
      <c r="B268" s="247"/>
      <c r="C268" s="248"/>
      <c r="D268" s="249" t="s">
        <v>145</v>
      </c>
      <c r="E268" s="250" t="s">
        <v>34</v>
      </c>
      <c r="F268" s="251" t="s">
        <v>476</v>
      </c>
      <c r="G268" s="248"/>
      <c r="H268" s="250" t="s">
        <v>34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AT268" s="257" t="s">
        <v>145</v>
      </c>
      <c r="AU268" s="257" t="s">
        <v>86</v>
      </c>
      <c r="AV268" s="12" t="s">
        <v>25</v>
      </c>
      <c r="AW268" s="12" t="s">
        <v>41</v>
      </c>
      <c r="AX268" s="12" t="s">
        <v>78</v>
      </c>
      <c r="AY268" s="257" t="s">
        <v>136</v>
      </c>
    </row>
    <row r="269" s="13" customFormat="1">
      <c r="B269" s="258"/>
      <c r="C269" s="259"/>
      <c r="D269" s="249" t="s">
        <v>145</v>
      </c>
      <c r="E269" s="260" t="s">
        <v>34</v>
      </c>
      <c r="F269" s="261" t="s">
        <v>477</v>
      </c>
      <c r="G269" s="259"/>
      <c r="H269" s="262">
        <v>73.439999999999998</v>
      </c>
      <c r="I269" s="263"/>
      <c r="J269" s="259"/>
      <c r="K269" s="259"/>
      <c r="L269" s="264"/>
      <c r="M269" s="265"/>
      <c r="N269" s="266"/>
      <c r="O269" s="266"/>
      <c r="P269" s="266"/>
      <c r="Q269" s="266"/>
      <c r="R269" s="266"/>
      <c r="S269" s="266"/>
      <c r="T269" s="267"/>
      <c r="AT269" s="268" t="s">
        <v>145</v>
      </c>
      <c r="AU269" s="268" t="s">
        <v>86</v>
      </c>
      <c r="AV269" s="13" t="s">
        <v>86</v>
      </c>
      <c r="AW269" s="13" t="s">
        <v>41</v>
      </c>
      <c r="AX269" s="13" t="s">
        <v>78</v>
      </c>
      <c r="AY269" s="268" t="s">
        <v>136</v>
      </c>
    </row>
    <row r="270" s="14" customFormat="1">
      <c r="B270" s="269"/>
      <c r="C270" s="270"/>
      <c r="D270" s="249" t="s">
        <v>145</v>
      </c>
      <c r="E270" s="271" t="s">
        <v>34</v>
      </c>
      <c r="F270" s="272" t="s">
        <v>148</v>
      </c>
      <c r="G270" s="270"/>
      <c r="H270" s="273">
        <v>73.439999999999998</v>
      </c>
      <c r="I270" s="274"/>
      <c r="J270" s="270"/>
      <c r="K270" s="270"/>
      <c r="L270" s="275"/>
      <c r="M270" s="276"/>
      <c r="N270" s="277"/>
      <c r="O270" s="277"/>
      <c r="P270" s="277"/>
      <c r="Q270" s="277"/>
      <c r="R270" s="277"/>
      <c r="S270" s="277"/>
      <c r="T270" s="278"/>
      <c r="AT270" s="279" t="s">
        <v>145</v>
      </c>
      <c r="AU270" s="279" t="s">
        <v>86</v>
      </c>
      <c r="AV270" s="14" t="s">
        <v>143</v>
      </c>
      <c r="AW270" s="14" t="s">
        <v>41</v>
      </c>
      <c r="AX270" s="14" t="s">
        <v>25</v>
      </c>
      <c r="AY270" s="279" t="s">
        <v>136</v>
      </c>
    </row>
    <row r="271" s="1" customFormat="1" ht="16.5" customHeight="1">
      <c r="B271" s="46"/>
      <c r="C271" s="283" t="s">
        <v>478</v>
      </c>
      <c r="D271" s="283" t="s">
        <v>390</v>
      </c>
      <c r="E271" s="284" t="s">
        <v>479</v>
      </c>
      <c r="F271" s="285" t="s">
        <v>480</v>
      </c>
      <c r="G271" s="286" t="s">
        <v>254</v>
      </c>
      <c r="H271" s="287">
        <v>88.739999999999995</v>
      </c>
      <c r="I271" s="288"/>
      <c r="J271" s="289">
        <f>ROUND(I271*H271,2)</f>
        <v>0</v>
      </c>
      <c r="K271" s="285" t="s">
        <v>142</v>
      </c>
      <c r="L271" s="290"/>
      <c r="M271" s="291" t="s">
        <v>34</v>
      </c>
      <c r="N271" s="292" t="s">
        <v>49</v>
      </c>
      <c r="O271" s="47"/>
      <c r="P271" s="244">
        <f>O271*H271</f>
        <v>0</v>
      </c>
      <c r="Q271" s="244">
        <v>0.050000000000000003</v>
      </c>
      <c r="R271" s="244">
        <f>Q271*H271</f>
        <v>4.4370000000000003</v>
      </c>
      <c r="S271" s="244">
        <v>0</v>
      </c>
      <c r="T271" s="245">
        <f>S271*H271</f>
        <v>0</v>
      </c>
      <c r="AR271" s="24" t="s">
        <v>179</v>
      </c>
      <c r="AT271" s="24" t="s">
        <v>390</v>
      </c>
      <c r="AU271" s="24" t="s">
        <v>86</v>
      </c>
      <c r="AY271" s="24" t="s">
        <v>136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24" t="s">
        <v>25</v>
      </c>
      <c r="BK271" s="246">
        <f>ROUND(I271*H271,2)</f>
        <v>0</v>
      </c>
      <c r="BL271" s="24" t="s">
        <v>143</v>
      </c>
      <c r="BM271" s="24" t="s">
        <v>481</v>
      </c>
    </row>
    <row r="272" s="12" customFormat="1">
      <c r="B272" s="247"/>
      <c r="C272" s="248"/>
      <c r="D272" s="249" t="s">
        <v>145</v>
      </c>
      <c r="E272" s="250" t="s">
        <v>34</v>
      </c>
      <c r="F272" s="251" t="s">
        <v>482</v>
      </c>
      <c r="G272" s="248"/>
      <c r="H272" s="250" t="s">
        <v>34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AT272" s="257" t="s">
        <v>145</v>
      </c>
      <c r="AU272" s="257" t="s">
        <v>86</v>
      </c>
      <c r="AV272" s="12" t="s">
        <v>25</v>
      </c>
      <c r="AW272" s="12" t="s">
        <v>41</v>
      </c>
      <c r="AX272" s="12" t="s">
        <v>78</v>
      </c>
      <c r="AY272" s="257" t="s">
        <v>136</v>
      </c>
    </row>
    <row r="273" s="13" customFormat="1">
      <c r="B273" s="258"/>
      <c r="C273" s="259"/>
      <c r="D273" s="249" t="s">
        <v>145</v>
      </c>
      <c r="E273" s="260" t="s">
        <v>34</v>
      </c>
      <c r="F273" s="261" t="s">
        <v>483</v>
      </c>
      <c r="G273" s="259"/>
      <c r="H273" s="262">
        <v>88.739999999999995</v>
      </c>
      <c r="I273" s="263"/>
      <c r="J273" s="259"/>
      <c r="K273" s="259"/>
      <c r="L273" s="264"/>
      <c r="M273" s="265"/>
      <c r="N273" s="266"/>
      <c r="O273" s="266"/>
      <c r="P273" s="266"/>
      <c r="Q273" s="266"/>
      <c r="R273" s="266"/>
      <c r="S273" s="266"/>
      <c r="T273" s="267"/>
      <c r="AT273" s="268" t="s">
        <v>145</v>
      </c>
      <c r="AU273" s="268" t="s">
        <v>86</v>
      </c>
      <c r="AV273" s="13" t="s">
        <v>86</v>
      </c>
      <c r="AW273" s="13" t="s">
        <v>41</v>
      </c>
      <c r="AX273" s="13" t="s">
        <v>78</v>
      </c>
      <c r="AY273" s="268" t="s">
        <v>136</v>
      </c>
    </row>
    <row r="274" s="14" customFormat="1">
      <c r="B274" s="269"/>
      <c r="C274" s="270"/>
      <c r="D274" s="249" t="s">
        <v>145</v>
      </c>
      <c r="E274" s="271" t="s">
        <v>34</v>
      </c>
      <c r="F274" s="272" t="s">
        <v>148</v>
      </c>
      <c r="G274" s="270"/>
      <c r="H274" s="273">
        <v>88.739999999999995</v>
      </c>
      <c r="I274" s="274"/>
      <c r="J274" s="270"/>
      <c r="K274" s="270"/>
      <c r="L274" s="275"/>
      <c r="M274" s="276"/>
      <c r="N274" s="277"/>
      <c r="O274" s="277"/>
      <c r="P274" s="277"/>
      <c r="Q274" s="277"/>
      <c r="R274" s="277"/>
      <c r="S274" s="277"/>
      <c r="T274" s="278"/>
      <c r="AT274" s="279" t="s">
        <v>145</v>
      </c>
      <c r="AU274" s="279" t="s">
        <v>86</v>
      </c>
      <c r="AV274" s="14" t="s">
        <v>143</v>
      </c>
      <c r="AW274" s="14" t="s">
        <v>41</v>
      </c>
      <c r="AX274" s="14" t="s">
        <v>25</v>
      </c>
      <c r="AY274" s="279" t="s">
        <v>136</v>
      </c>
    </row>
    <row r="275" s="1" customFormat="1" ht="25.5" customHeight="1">
      <c r="B275" s="46"/>
      <c r="C275" s="235" t="s">
        <v>484</v>
      </c>
      <c r="D275" s="235" t="s">
        <v>138</v>
      </c>
      <c r="E275" s="236" t="s">
        <v>467</v>
      </c>
      <c r="F275" s="237" t="s">
        <v>468</v>
      </c>
      <c r="G275" s="238" t="s">
        <v>209</v>
      </c>
      <c r="H275" s="239">
        <v>11.77</v>
      </c>
      <c r="I275" s="240"/>
      <c r="J275" s="241">
        <f>ROUND(I275*H275,2)</f>
        <v>0</v>
      </c>
      <c r="K275" s="237" t="s">
        <v>142</v>
      </c>
      <c r="L275" s="72"/>
      <c r="M275" s="242" t="s">
        <v>34</v>
      </c>
      <c r="N275" s="243" t="s">
        <v>49</v>
      </c>
      <c r="O275" s="47"/>
      <c r="P275" s="244">
        <f>O275*H275</f>
        <v>0</v>
      </c>
      <c r="Q275" s="244">
        <v>0.24127000000000001</v>
      </c>
      <c r="R275" s="244">
        <f>Q275*H275</f>
        <v>2.8397478999999999</v>
      </c>
      <c r="S275" s="244">
        <v>0</v>
      </c>
      <c r="T275" s="245">
        <f>S275*H275</f>
        <v>0</v>
      </c>
      <c r="AR275" s="24" t="s">
        <v>143</v>
      </c>
      <c r="AT275" s="24" t="s">
        <v>138</v>
      </c>
      <c r="AU275" s="24" t="s">
        <v>86</v>
      </c>
      <c r="AY275" s="24" t="s">
        <v>136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24" t="s">
        <v>25</v>
      </c>
      <c r="BK275" s="246">
        <f>ROUND(I275*H275,2)</f>
        <v>0</v>
      </c>
      <c r="BL275" s="24" t="s">
        <v>143</v>
      </c>
      <c r="BM275" s="24" t="s">
        <v>485</v>
      </c>
    </row>
    <row r="276" s="12" customFormat="1">
      <c r="B276" s="247"/>
      <c r="C276" s="248"/>
      <c r="D276" s="249" t="s">
        <v>145</v>
      </c>
      <c r="E276" s="250" t="s">
        <v>34</v>
      </c>
      <c r="F276" s="251" t="s">
        <v>449</v>
      </c>
      <c r="G276" s="248"/>
      <c r="H276" s="250" t="s">
        <v>34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AT276" s="257" t="s">
        <v>145</v>
      </c>
      <c r="AU276" s="257" t="s">
        <v>86</v>
      </c>
      <c r="AV276" s="12" t="s">
        <v>25</v>
      </c>
      <c r="AW276" s="12" t="s">
        <v>41</v>
      </c>
      <c r="AX276" s="12" t="s">
        <v>78</v>
      </c>
      <c r="AY276" s="257" t="s">
        <v>136</v>
      </c>
    </row>
    <row r="277" s="13" customFormat="1">
      <c r="B277" s="258"/>
      <c r="C277" s="259"/>
      <c r="D277" s="249" t="s">
        <v>145</v>
      </c>
      <c r="E277" s="260" t="s">
        <v>34</v>
      </c>
      <c r="F277" s="261" t="s">
        <v>486</v>
      </c>
      <c r="G277" s="259"/>
      <c r="H277" s="262">
        <v>11.77</v>
      </c>
      <c r="I277" s="263"/>
      <c r="J277" s="259"/>
      <c r="K277" s="259"/>
      <c r="L277" s="264"/>
      <c r="M277" s="265"/>
      <c r="N277" s="266"/>
      <c r="O277" s="266"/>
      <c r="P277" s="266"/>
      <c r="Q277" s="266"/>
      <c r="R277" s="266"/>
      <c r="S277" s="266"/>
      <c r="T277" s="267"/>
      <c r="AT277" s="268" t="s">
        <v>145</v>
      </c>
      <c r="AU277" s="268" t="s">
        <v>86</v>
      </c>
      <c r="AV277" s="13" t="s">
        <v>86</v>
      </c>
      <c r="AW277" s="13" t="s">
        <v>41</v>
      </c>
      <c r="AX277" s="13" t="s">
        <v>78</v>
      </c>
      <c r="AY277" s="268" t="s">
        <v>136</v>
      </c>
    </row>
    <row r="278" s="14" customFormat="1">
      <c r="B278" s="269"/>
      <c r="C278" s="270"/>
      <c r="D278" s="249" t="s">
        <v>145</v>
      </c>
      <c r="E278" s="271" t="s">
        <v>34</v>
      </c>
      <c r="F278" s="272" t="s">
        <v>148</v>
      </c>
      <c r="G278" s="270"/>
      <c r="H278" s="273">
        <v>11.77</v>
      </c>
      <c r="I278" s="274"/>
      <c r="J278" s="270"/>
      <c r="K278" s="270"/>
      <c r="L278" s="275"/>
      <c r="M278" s="276"/>
      <c r="N278" s="277"/>
      <c r="O278" s="277"/>
      <c r="P278" s="277"/>
      <c r="Q278" s="277"/>
      <c r="R278" s="277"/>
      <c r="S278" s="277"/>
      <c r="T278" s="278"/>
      <c r="AT278" s="279" t="s">
        <v>145</v>
      </c>
      <c r="AU278" s="279" t="s">
        <v>86</v>
      </c>
      <c r="AV278" s="14" t="s">
        <v>143</v>
      </c>
      <c r="AW278" s="14" t="s">
        <v>41</v>
      </c>
      <c r="AX278" s="14" t="s">
        <v>25</v>
      </c>
      <c r="AY278" s="279" t="s">
        <v>136</v>
      </c>
    </row>
    <row r="279" s="1" customFormat="1" ht="16.5" customHeight="1">
      <c r="B279" s="46"/>
      <c r="C279" s="283" t="s">
        <v>487</v>
      </c>
      <c r="D279" s="283" t="s">
        <v>390</v>
      </c>
      <c r="E279" s="284" t="s">
        <v>488</v>
      </c>
      <c r="F279" s="285" t="s">
        <v>489</v>
      </c>
      <c r="G279" s="286" t="s">
        <v>254</v>
      </c>
      <c r="H279" s="287">
        <v>109.14</v>
      </c>
      <c r="I279" s="288"/>
      <c r="J279" s="289">
        <f>ROUND(I279*H279,2)</f>
        <v>0</v>
      </c>
      <c r="K279" s="285" t="s">
        <v>142</v>
      </c>
      <c r="L279" s="290"/>
      <c r="M279" s="291" t="s">
        <v>34</v>
      </c>
      <c r="N279" s="292" t="s">
        <v>49</v>
      </c>
      <c r="O279" s="47"/>
      <c r="P279" s="244">
        <f>O279*H279</f>
        <v>0</v>
      </c>
      <c r="Q279" s="244">
        <v>0.012</v>
      </c>
      <c r="R279" s="244">
        <f>Q279*H279</f>
        <v>1.30968</v>
      </c>
      <c r="S279" s="244">
        <v>0</v>
      </c>
      <c r="T279" s="245">
        <f>S279*H279</f>
        <v>0</v>
      </c>
      <c r="AR279" s="24" t="s">
        <v>179</v>
      </c>
      <c r="AT279" s="24" t="s">
        <v>390</v>
      </c>
      <c r="AU279" s="24" t="s">
        <v>86</v>
      </c>
      <c r="AY279" s="24" t="s">
        <v>136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24" t="s">
        <v>25</v>
      </c>
      <c r="BK279" s="246">
        <f>ROUND(I279*H279,2)</f>
        <v>0</v>
      </c>
      <c r="BL279" s="24" t="s">
        <v>143</v>
      </c>
      <c r="BM279" s="24" t="s">
        <v>490</v>
      </c>
    </row>
    <row r="280" s="12" customFormat="1">
      <c r="B280" s="247"/>
      <c r="C280" s="248"/>
      <c r="D280" s="249" t="s">
        <v>145</v>
      </c>
      <c r="E280" s="250" t="s">
        <v>34</v>
      </c>
      <c r="F280" s="251" t="s">
        <v>491</v>
      </c>
      <c r="G280" s="248"/>
      <c r="H280" s="250" t="s">
        <v>34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AT280" s="257" t="s">
        <v>145</v>
      </c>
      <c r="AU280" s="257" t="s">
        <v>86</v>
      </c>
      <c r="AV280" s="12" t="s">
        <v>25</v>
      </c>
      <c r="AW280" s="12" t="s">
        <v>41</v>
      </c>
      <c r="AX280" s="12" t="s">
        <v>78</v>
      </c>
      <c r="AY280" s="257" t="s">
        <v>136</v>
      </c>
    </row>
    <row r="281" s="13" customFormat="1">
      <c r="B281" s="258"/>
      <c r="C281" s="259"/>
      <c r="D281" s="249" t="s">
        <v>145</v>
      </c>
      <c r="E281" s="260" t="s">
        <v>34</v>
      </c>
      <c r="F281" s="261" t="s">
        <v>492</v>
      </c>
      <c r="G281" s="259"/>
      <c r="H281" s="262">
        <v>109.14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AT281" s="268" t="s">
        <v>145</v>
      </c>
      <c r="AU281" s="268" t="s">
        <v>86</v>
      </c>
      <c r="AV281" s="13" t="s">
        <v>86</v>
      </c>
      <c r="AW281" s="13" t="s">
        <v>41</v>
      </c>
      <c r="AX281" s="13" t="s">
        <v>78</v>
      </c>
      <c r="AY281" s="268" t="s">
        <v>136</v>
      </c>
    </row>
    <row r="282" s="14" customFormat="1">
      <c r="B282" s="269"/>
      <c r="C282" s="270"/>
      <c r="D282" s="249" t="s">
        <v>145</v>
      </c>
      <c r="E282" s="271" t="s">
        <v>34</v>
      </c>
      <c r="F282" s="272" t="s">
        <v>148</v>
      </c>
      <c r="G282" s="270"/>
      <c r="H282" s="273">
        <v>109.14</v>
      </c>
      <c r="I282" s="274"/>
      <c r="J282" s="270"/>
      <c r="K282" s="270"/>
      <c r="L282" s="275"/>
      <c r="M282" s="276"/>
      <c r="N282" s="277"/>
      <c r="O282" s="277"/>
      <c r="P282" s="277"/>
      <c r="Q282" s="277"/>
      <c r="R282" s="277"/>
      <c r="S282" s="277"/>
      <c r="T282" s="278"/>
      <c r="AT282" s="279" t="s">
        <v>145</v>
      </c>
      <c r="AU282" s="279" t="s">
        <v>86</v>
      </c>
      <c r="AV282" s="14" t="s">
        <v>143</v>
      </c>
      <c r="AW282" s="14" t="s">
        <v>41</v>
      </c>
      <c r="AX282" s="14" t="s">
        <v>25</v>
      </c>
      <c r="AY282" s="279" t="s">
        <v>136</v>
      </c>
    </row>
    <row r="283" s="1" customFormat="1" ht="25.5" customHeight="1">
      <c r="B283" s="46"/>
      <c r="C283" s="235" t="s">
        <v>493</v>
      </c>
      <c r="D283" s="235" t="s">
        <v>138</v>
      </c>
      <c r="E283" s="236" t="s">
        <v>494</v>
      </c>
      <c r="F283" s="237" t="s">
        <v>495</v>
      </c>
      <c r="G283" s="238" t="s">
        <v>209</v>
      </c>
      <c r="H283" s="239">
        <v>15.68</v>
      </c>
      <c r="I283" s="240"/>
      <c r="J283" s="241">
        <f>ROUND(I283*H283,2)</f>
        <v>0</v>
      </c>
      <c r="K283" s="237" t="s">
        <v>142</v>
      </c>
      <c r="L283" s="72"/>
      <c r="M283" s="242" t="s">
        <v>34</v>
      </c>
      <c r="N283" s="243" t="s">
        <v>49</v>
      </c>
      <c r="O283" s="47"/>
      <c r="P283" s="244">
        <f>O283*H283</f>
        <v>0</v>
      </c>
      <c r="Q283" s="244">
        <v>0.29757</v>
      </c>
      <c r="R283" s="244">
        <f>Q283*H283</f>
        <v>4.6658976000000001</v>
      </c>
      <c r="S283" s="244">
        <v>0</v>
      </c>
      <c r="T283" s="245">
        <f>S283*H283</f>
        <v>0</v>
      </c>
      <c r="AR283" s="24" t="s">
        <v>143</v>
      </c>
      <c r="AT283" s="24" t="s">
        <v>138</v>
      </c>
      <c r="AU283" s="24" t="s">
        <v>86</v>
      </c>
      <c r="AY283" s="24" t="s">
        <v>136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24" t="s">
        <v>25</v>
      </c>
      <c r="BK283" s="246">
        <f>ROUND(I283*H283,2)</f>
        <v>0</v>
      </c>
      <c r="BL283" s="24" t="s">
        <v>143</v>
      </c>
      <c r="BM283" s="24" t="s">
        <v>496</v>
      </c>
    </row>
    <row r="284" s="12" customFormat="1">
      <c r="B284" s="247"/>
      <c r="C284" s="248"/>
      <c r="D284" s="249" t="s">
        <v>145</v>
      </c>
      <c r="E284" s="250" t="s">
        <v>34</v>
      </c>
      <c r="F284" s="251" t="s">
        <v>449</v>
      </c>
      <c r="G284" s="248"/>
      <c r="H284" s="250" t="s">
        <v>34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AT284" s="257" t="s">
        <v>145</v>
      </c>
      <c r="AU284" s="257" t="s">
        <v>86</v>
      </c>
      <c r="AV284" s="12" t="s">
        <v>25</v>
      </c>
      <c r="AW284" s="12" t="s">
        <v>41</v>
      </c>
      <c r="AX284" s="12" t="s">
        <v>78</v>
      </c>
      <c r="AY284" s="257" t="s">
        <v>136</v>
      </c>
    </row>
    <row r="285" s="13" customFormat="1">
      <c r="B285" s="258"/>
      <c r="C285" s="259"/>
      <c r="D285" s="249" t="s">
        <v>145</v>
      </c>
      <c r="E285" s="260" t="s">
        <v>34</v>
      </c>
      <c r="F285" s="261" t="s">
        <v>497</v>
      </c>
      <c r="G285" s="259"/>
      <c r="H285" s="262">
        <v>15.68</v>
      </c>
      <c r="I285" s="263"/>
      <c r="J285" s="259"/>
      <c r="K285" s="259"/>
      <c r="L285" s="264"/>
      <c r="M285" s="265"/>
      <c r="N285" s="266"/>
      <c r="O285" s="266"/>
      <c r="P285" s="266"/>
      <c r="Q285" s="266"/>
      <c r="R285" s="266"/>
      <c r="S285" s="266"/>
      <c r="T285" s="267"/>
      <c r="AT285" s="268" t="s">
        <v>145</v>
      </c>
      <c r="AU285" s="268" t="s">
        <v>86</v>
      </c>
      <c r="AV285" s="13" t="s">
        <v>86</v>
      </c>
      <c r="AW285" s="13" t="s">
        <v>41</v>
      </c>
      <c r="AX285" s="13" t="s">
        <v>78</v>
      </c>
      <c r="AY285" s="268" t="s">
        <v>136</v>
      </c>
    </row>
    <row r="286" s="14" customFormat="1">
      <c r="B286" s="269"/>
      <c r="C286" s="270"/>
      <c r="D286" s="249" t="s">
        <v>145</v>
      </c>
      <c r="E286" s="271" t="s">
        <v>34</v>
      </c>
      <c r="F286" s="272" t="s">
        <v>148</v>
      </c>
      <c r="G286" s="270"/>
      <c r="H286" s="273">
        <v>15.68</v>
      </c>
      <c r="I286" s="274"/>
      <c r="J286" s="270"/>
      <c r="K286" s="270"/>
      <c r="L286" s="275"/>
      <c r="M286" s="276"/>
      <c r="N286" s="277"/>
      <c r="O286" s="277"/>
      <c r="P286" s="277"/>
      <c r="Q286" s="277"/>
      <c r="R286" s="277"/>
      <c r="S286" s="277"/>
      <c r="T286" s="278"/>
      <c r="AT286" s="279" t="s">
        <v>145</v>
      </c>
      <c r="AU286" s="279" t="s">
        <v>86</v>
      </c>
      <c r="AV286" s="14" t="s">
        <v>143</v>
      </c>
      <c r="AW286" s="14" t="s">
        <v>41</v>
      </c>
      <c r="AX286" s="14" t="s">
        <v>25</v>
      </c>
      <c r="AY286" s="279" t="s">
        <v>136</v>
      </c>
    </row>
    <row r="287" s="1" customFormat="1" ht="16.5" customHeight="1">
      <c r="B287" s="46"/>
      <c r="C287" s="283" t="s">
        <v>498</v>
      </c>
      <c r="D287" s="283" t="s">
        <v>390</v>
      </c>
      <c r="E287" s="284" t="s">
        <v>499</v>
      </c>
      <c r="F287" s="285" t="s">
        <v>500</v>
      </c>
      <c r="G287" s="286" t="s">
        <v>254</v>
      </c>
      <c r="H287" s="287">
        <v>99.959999999999994</v>
      </c>
      <c r="I287" s="288"/>
      <c r="J287" s="289">
        <f>ROUND(I287*H287,2)</f>
        <v>0</v>
      </c>
      <c r="K287" s="285" t="s">
        <v>142</v>
      </c>
      <c r="L287" s="290"/>
      <c r="M287" s="291" t="s">
        <v>34</v>
      </c>
      <c r="N287" s="292" t="s">
        <v>49</v>
      </c>
      <c r="O287" s="47"/>
      <c r="P287" s="244">
        <f>O287*H287</f>
        <v>0</v>
      </c>
      <c r="Q287" s="244">
        <v>0.063</v>
      </c>
      <c r="R287" s="244">
        <f>Q287*H287</f>
        <v>6.2974799999999993</v>
      </c>
      <c r="S287" s="244">
        <v>0</v>
      </c>
      <c r="T287" s="245">
        <f>S287*H287</f>
        <v>0</v>
      </c>
      <c r="AR287" s="24" t="s">
        <v>179</v>
      </c>
      <c r="AT287" s="24" t="s">
        <v>390</v>
      </c>
      <c r="AU287" s="24" t="s">
        <v>86</v>
      </c>
      <c r="AY287" s="24" t="s">
        <v>136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24" t="s">
        <v>25</v>
      </c>
      <c r="BK287" s="246">
        <f>ROUND(I287*H287,2)</f>
        <v>0</v>
      </c>
      <c r="BL287" s="24" t="s">
        <v>143</v>
      </c>
      <c r="BM287" s="24" t="s">
        <v>501</v>
      </c>
    </row>
    <row r="288" s="12" customFormat="1">
      <c r="B288" s="247"/>
      <c r="C288" s="248"/>
      <c r="D288" s="249" t="s">
        <v>145</v>
      </c>
      <c r="E288" s="250" t="s">
        <v>34</v>
      </c>
      <c r="F288" s="251" t="s">
        <v>491</v>
      </c>
      <c r="G288" s="248"/>
      <c r="H288" s="250" t="s">
        <v>34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AT288" s="257" t="s">
        <v>145</v>
      </c>
      <c r="AU288" s="257" t="s">
        <v>86</v>
      </c>
      <c r="AV288" s="12" t="s">
        <v>25</v>
      </c>
      <c r="AW288" s="12" t="s">
        <v>41</v>
      </c>
      <c r="AX288" s="12" t="s">
        <v>78</v>
      </c>
      <c r="AY288" s="257" t="s">
        <v>136</v>
      </c>
    </row>
    <row r="289" s="13" customFormat="1">
      <c r="B289" s="258"/>
      <c r="C289" s="259"/>
      <c r="D289" s="249" t="s">
        <v>145</v>
      </c>
      <c r="E289" s="260" t="s">
        <v>34</v>
      </c>
      <c r="F289" s="261" t="s">
        <v>502</v>
      </c>
      <c r="G289" s="259"/>
      <c r="H289" s="262">
        <v>99.959999999999994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AT289" s="268" t="s">
        <v>145</v>
      </c>
      <c r="AU289" s="268" t="s">
        <v>86</v>
      </c>
      <c r="AV289" s="13" t="s">
        <v>86</v>
      </c>
      <c r="AW289" s="13" t="s">
        <v>41</v>
      </c>
      <c r="AX289" s="13" t="s">
        <v>78</v>
      </c>
      <c r="AY289" s="268" t="s">
        <v>136</v>
      </c>
    </row>
    <row r="290" s="14" customFormat="1">
      <c r="B290" s="269"/>
      <c r="C290" s="270"/>
      <c r="D290" s="249" t="s">
        <v>145</v>
      </c>
      <c r="E290" s="271" t="s">
        <v>34</v>
      </c>
      <c r="F290" s="272" t="s">
        <v>148</v>
      </c>
      <c r="G290" s="270"/>
      <c r="H290" s="273">
        <v>99.959999999999994</v>
      </c>
      <c r="I290" s="274"/>
      <c r="J290" s="270"/>
      <c r="K290" s="270"/>
      <c r="L290" s="275"/>
      <c r="M290" s="276"/>
      <c r="N290" s="277"/>
      <c r="O290" s="277"/>
      <c r="P290" s="277"/>
      <c r="Q290" s="277"/>
      <c r="R290" s="277"/>
      <c r="S290" s="277"/>
      <c r="T290" s="278"/>
      <c r="AT290" s="279" t="s">
        <v>145</v>
      </c>
      <c r="AU290" s="279" t="s">
        <v>86</v>
      </c>
      <c r="AV290" s="14" t="s">
        <v>143</v>
      </c>
      <c r="AW290" s="14" t="s">
        <v>41</v>
      </c>
      <c r="AX290" s="14" t="s">
        <v>25</v>
      </c>
      <c r="AY290" s="279" t="s">
        <v>136</v>
      </c>
    </row>
    <row r="291" s="11" customFormat="1" ht="29.88" customHeight="1">
      <c r="B291" s="219"/>
      <c r="C291" s="220"/>
      <c r="D291" s="221" t="s">
        <v>77</v>
      </c>
      <c r="E291" s="233" t="s">
        <v>143</v>
      </c>
      <c r="F291" s="233" t="s">
        <v>503</v>
      </c>
      <c r="G291" s="220"/>
      <c r="H291" s="220"/>
      <c r="I291" s="223"/>
      <c r="J291" s="234">
        <f>BK291</f>
        <v>0</v>
      </c>
      <c r="K291" s="220"/>
      <c r="L291" s="225"/>
      <c r="M291" s="226"/>
      <c r="N291" s="227"/>
      <c r="O291" s="227"/>
      <c r="P291" s="228">
        <f>SUM(P292:P303)</f>
        <v>0</v>
      </c>
      <c r="Q291" s="227"/>
      <c r="R291" s="228">
        <f>SUM(R292:R303)</f>
        <v>0.35644799999999999</v>
      </c>
      <c r="S291" s="227"/>
      <c r="T291" s="229">
        <f>SUM(T292:T303)</f>
        <v>0</v>
      </c>
      <c r="AR291" s="230" t="s">
        <v>25</v>
      </c>
      <c r="AT291" s="231" t="s">
        <v>77</v>
      </c>
      <c r="AU291" s="231" t="s">
        <v>25</v>
      </c>
      <c r="AY291" s="230" t="s">
        <v>136</v>
      </c>
      <c r="BK291" s="232">
        <f>SUM(BK292:BK303)</f>
        <v>0</v>
      </c>
    </row>
    <row r="292" s="1" customFormat="1" ht="38.25" customHeight="1">
      <c r="B292" s="46"/>
      <c r="C292" s="235" t="s">
        <v>504</v>
      </c>
      <c r="D292" s="235" t="s">
        <v>138</v>
      </c>
      <c r="E292" s="236" t="s">
        <v>505</v>
      </c>
      <c r="F292" s="237" t="s">
        <v>506</v>
      </c>
      <c r="G292" s="238" t="s">
        <v>141</v>
      </c>
      <c r="H292" s="239">
        <v>124</v>
      </c>
      <c r="I292" s="240"/>
      <c r="J292" s="241">
        <f>ROUND(I292*H292,2)</f>
        <v>0</v>
      </c>
      <c r="K292" s="237" t="s">
        <v>142</v>
      </c>
      <c r="L292" s="72"/>
      <c r="M292" s="242" t="s">
        <v>34</v>
      </c>
      <c r="N292" s="243" t="s">
        <v>49</v>
      </c>
      <c r="O292" s="47"/>
      <c r="P292" s="244">
        <f>O292*H292</f>
        <v>0</v>
      </c>
      <c r="Q292" s="244">
        <v>0</v>
      </c>
      <c r="R292" s="244">
        <f>Q292*H292</f>
        <v>0</v>
      </c>
      <c r="S292" s="244">
        <v>0</v>
      </c>
      <c r="T292" s="245">
        <f>S292*H292</f>
        <v>0</v>
      </c>
      <c r="AR292" s="24" t="s">
        <v>143</v>
      </c>
      <c r="AT292" s="24" t="s">
        <v>138</v>
      </c>
      <c r="AU292" s="24" t="s">
        <v>86</v>
      </c>
      <c r="AY292" s="24" t="s">
        <v>136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24" t="s">
        <v>25</v>
      </c>
      <c r="BK292" s="246">
        <f>ROUND(I292*H292,2)</f>
        <v>0</v>
      </c>
      <c r="BL292" s="24" t="s">
        <v>143</v>
      </c>
      <c r="BM292" s="24" t="s">
        <v>507</v>
      </c>
    </row>
    <row r="293" s="12" customFormat="1">
      <c r="B293" s="247"/>
      <c r="C293" s="248"/>
      <c r="D293" s="249" t="s">
        <v>145</v>
      </c>
      <c r="E293" s="250" t="s">
        <v>34</v>
      </c>
      <c r="F293" s="251" t="s">
        <v>508</v>
      </c>
      <c r="G293" s="248"/>
      <c r="H293" s="250" t="s">
        <v>34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AT293" s="257" t="s">
        <v>145</v>
      </c>
      <c r="AU293" s="257" t="s">
        <v>86</v>
      </c>
      <c r="AV293" s="12" t="s">
        <v>25</v>
      </c>
      <c r="AW293" s="12" t="s">
        <v>41</v>
      </c>
      <c r="AX293" s="12" t="s">
        <v>78</v>
      </c>
      <c r="AY293" s="257" t="s">
        <v>136</v>
      </c>
    </row>
    <row r="294" s="13" customFormat="1">
      <c r="B294" s="258"/>
      <c r="C294" s="259"/>
      <c r="D294" s="249" t="s">
        <v>145</v>
      </c>
      <c r="E294" s="260" t="s">
        <v>34</v>
      </c>
      <c r="F294" s="261" t="s">
        <v>509</v>
      </c>
      <c r="G294" s="259"/>
      <c r="H294" s="262">
        <v>124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AT294" s="268" t="s">
        <v>145</v>
      </c>
      <c r="AU294" s="268" t="s">
        <v>86</v>
      </c>
      <c r="AV294" s="13" t="s">
        <v>86</v>
      </c>
      <c r="AW294" s="13" t="s">
        <v>41</v>
      </c>
      <c r="AX294" s="13" t="s">
        <v>78</v>
      </c>
      <c r="AY294" s="268" t="s">
        <v>136</v>
      </c>
    </row>
    <row r="295" s="14" customFormat="1">
      <c r="B295" s="269"/>
      <c r="C295" s="270"/>
      <c r="D295" s="249" t="s">
        <v>145</v>
      </c>
      <c r="E295" s="271" t="s">
        <v>34</v>
      </c>
      <c r="F295" s="272" t="s">
        <v>148</v>
      </c>
      <c r="G295" s="270"/>
      <c r="H295" s="273">
        <v>124</v>
      </c>
      <c r="I295" s="274"/>
      <c r="J295" s="270"/>
      <c r="K295" s="270"/>
      <c r="L295" s="275"/>
      <c r="M295" s="276"/>
      <c r="N295" s="277"/>
      <c r="O295" s="277"/>
      <c r="P295" s="277"/>
      <c r="Q295" s="277"/>
      <c r="R295" s="277"/>
      <c r="S295" s="277"/>
      <c r="T295" s="278"/>
      <c r="AT295" s="279" t="s">
        <v>145</v>
      </c>
      <c r="AU295" s="279" t="s">
        <v>86</v>
      </c>
      <c r="AV295" s="14" t="s">
        <v>143</v>
      </c>
      <c r="AW295" s="14" t="s">
        <v>41</v>
      </c>
      <c r="AX295" s="14" t="s">
        <v>25</v>
      </c>
      <c r="AY295" s="279" t="s">
        <v>136</v>
      </c>
    </row>
    <row r="296" s="1" customFormat="1" ht="25.5" customHeight="1">
      <c r="B296" s="46"/>
      <c r="C296" s="235" t="s">
        <v>510</v>
      </c>
      <c r="D296" s="235" t="s">
        <v>138</v>
      </c>
      <c r="E296" s="236" t="s">
        <v>511</v>
      </c>
      <c r="F296" s="237" t="s">
        <v>512</v>
      </c>
      <c r="G296" s="238" t="s">
        <v>226</v>
      </c>
      <c r="H296" s="239">
        <v>12.972</v>
      </c>
      <c r="I296" s="240"/>
      <c r="J296" s="241">
        <f>ROUND(I296*H296,2)</f>
        <v>0</v>
      </c>
      <c r="K296" s="237" t="s">
        <v>142</v>
      </c>
      <c r="L296" s="72"/>
      <c r="M296" s="242" t="s">
        <v>34</v>
      </c>
      <c r="N296" s="243" t="s">
        <v>49</v>
      </c>
      <c r="O296" s="47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AR296" s="24" t="s">
        <v>143</v>
      </c>
      <c r="AT296" s="24" t="s">
        <v>138</v>
      </c>
      <c r="AU296" s="24" t="s">
        <v>86</v>
      </c>
      <c r="AY296" s="24" t="s">
        <v>136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24" t="s">
        <v>25</v>
      </c>
      <c r="BK296" s="246">
        <f>ROUND(I296*H296,2)</f>
        <v>0</v>
      </c>
      <c r="BL296" s="24" t="s">
        <v>143</v>
      </c>
      <c r="BM296" s="24" t="s">
        <v>513</v>
      </c>
    </row>
    <row r="297" s="12" customFormat="1">
      <c r="B297" s="247"/>
      <c r="C297" s="248"/>
      <c r="D297" s="249" t="s">
        <v>145</v>
      </c>
      <c r="E297" s="250" t="s">
        <v>34</v>
      </c>
      <c r="F297" s="251" t="s">
        <v>514</v>
      </c>
      <c r="G297" s="248"/>
      <c r="H297" s="250" t="s">
        <v>34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AT297" s="257" t="s">
        <v>145</v>
      </c>
      <c r="AU297" s="257" t="s">
        <v>86</v>
      </c>
      <c r="AV297" s="12" t="s">
        <v>25</v>
      </c>
      <c r="AW297" s="12" t="s">
        <v>41</v>
      </c>
      <c r="AX297" s="12" t="s">
        <v>78</v>
      </c>
      <c r="AY297" s="257" t="s">
        <v>136</v>
      </c>
    </row>
    <row r="298" s="13" customFormat="1">
      <c r="B298" s="258"/>
      <c r="C298" s="259"/>
      <c r="D298" s="249" t="s">
        <v>145</v>
      </c>
      <c r="E298" s="260" t="s">
        <v>34</v>
      </c>
      <c r="F298" s="261" t="s">
        <v>515</v>
      </c>
      <c r="G298" s="259"/>
      <c r="H298" s="262">
        <v>12.972</v>
      </c>
      <c r="I298" s="263"/>
      <c r="J298" s="259"/>
      <c r="K298" s="259"/>
      <c r="L298" s="264"/>
      <c r="M298" s="265"/>
      <c r="N298" s="266"/>
      <c r="O298" s="266"/>
      <c r="P298" s="266"/>
      <c r="Q298" s="266"/>
      <c r="R298" s="266"/>
      <c r="S298" s="266"/>
      <c r="T298" s="267"/>
      <c r="AT298" s="268" t="s">
        <v>145</v>
      </c>
      <c r="AU298" s="268" t="s">
        <v>86</v>
      </c>
      <c r="AV298" s="13" t="s">
        <v>86</v>
      </c>
      <c r="AW298" s="13" t="s">
        <v>41</v>
      </c>
      <c r="AX298" s="13" t="s">
        <v>78</v>
      </c>
      <c r="AY298" s="268" t="s">
        <v>136</v>
      </c>
    </row>
    <row r="299" s="14" customFormat="1">
      <c r="B299" s="269"/>
      <c r="C299" s="270"/>
      <c r="D299" s="249" t="s">
        <v>145</v>
      </c>
      <c r="E299" s="271" t="s">
        <v>34</v>
      </c>
      <c r="F299" s="272" t="s">
        <v>148</v>
      </c>
      <c r="G299" s="270"/>
      <c r="H299" s="273">
        <v>12.972</v>
      </c>
      <c r="I299" s="274"/>
      <c r="J299" s="270"/>
      <c r="K299" s="270"/>
      <c r="L299" s="275"/>
      <c r="M299" s="276"/>
      <c r="N299" s="277"/>
      <c r="O299" s="277"/>
      <c r="P299" s="277"/>
      <c r="Q299" s="277"/>
      <c r="R299" s="277"/>
      <c r="S299" s="277"/>
      <c r="T299" s="278"/>
      <c r="AT299" s="279" t="s">
        <v>145</v>
      </c>
      <c r="AU299" s="279" t="s">
        <v>86</v>
      </c>
      <c r="AV299" s="14" t="s">
        <v>143</v>
      </c>
      <c r="AW299" s="14" t="s">
        <v>41</v>
      </c>
      <c r="AX299" s="14" t="s">
        <v>25</v>
      </c>
      <c r="AY299" s="279" t="s">
        <v>136</v>
      </c>
    </row>
    <row r="300" s="1" customFormat="1" ht="25.5" customHeight="1">
      <c r="B300" s="46"/>
      <c r="C300" s="235" t="s">
        <v>516</v>
      </c>
      <c r="D300" s="235" t="s">
        <v>138</v>
      </c>
      <c r="E300" s="236" t="s">
        <v>517</v>
      </c>
      <c r="F300" s="237" t="s">
        <v>518</v>
      </c>
      <c r="G300" s="238" t="s">
        <v>141</v>
      </c>
      <c r="H300" s="239">
        <v>56.399999999999999</v>
      </c>
      <c r="I300" s="240"/>
      <c r="J300" s="241">
        <f>ROUND(I300*H300,2)</f>
        <v>0</v>
      </c>
      <c r="K300" s="237" t="s">
        <v>142</v>
      </c>
      <c r="L300" s="72"/>
      <c r="M300" s="242" t="s">
        <v>34</v>
      </c>
      <c r="N300" s="243" t="s">
        <v>49</v>
      </c>
      <c r="O300" s="47"/>
      <c r="P300" s="244">
        <f>O300*H300</f>
        <v>0</v>
      </c>
      <c r="Q300" s="244">
        <v>0.0063200000000000001</v>
      </c>
      <c r="R300" s="244">
        <f>Q300*H300</f>
        <v>0.35644799999999999</v>
      </c>
      <c r="S300" s="244">
        <v>0</v>
      </c>
      <c r="T300" s="245">
        <f>S300*H300</f>
        <v>0</v>
      </c>
      <c r="AR300" s="24" t="s">
        <v>143</v>
      </c>
      <c r="AT300" s="24" t="s">
        <v>138</v>
      </c>
      <c r="AU300" s="24" t="s">
        <v>86</v>
      </c>
      <c r="AY300" s="24" t="s">
        <v>136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24" t="s">
        <v>25</v>
      </c>
      <c r="BK300" s="246">
        <f>ROUND(I300*H300,2)</f>
        <v>0</v>
      </c>
      <c r="BL300" s="24" t="s">
        <v>143</v>
      </c>
      <c r="BM300" s="24" t="s">
        <v>519</v>
      </c>
    </row>
    <row r="301" s="12" customFormat="1">
      <c r="B301" s="247"/>
      <c r="C301" s="248"/>
      <c r="D301" s="249" t="s">
        <v>145</v>
      </c>
      <c r="E301" s="250" t="s">
        <v>34</v>
      </c>
      <c r="F301" s="251" t="s">
        <v>520</v>
      </c>
      <c r="G301" s="248"/>
      <c r="H301" s="250" t="s">
        <v>34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AT301" s="257" t="s">
        <v>145</v>
      </c>
      <c r="AU301" s="257" t="s">
        <v>86</v>
      </c>
      <c r="AV301" s="12" t="s">
        <v>25</v>
      </c>
      <c r="AW301" s="12" t="s">
        <v>41</v>
      </c>
      <c r="AX301" s="12" t="s">
        <v>78</v>
      </c>
      <c r="AY301" s="257" t="s">
        <v>136</v>
      </c>
    </row>
    <row r="302" s="13" customFormat="1">
      <c r="B302" s="258"/>
      <c r="C302" s="259"/>
      <c r="D302" s="249" t="s">
        <v>145</v>
      </c>
      <c r="E302" s="260" t="s">
        <v>34</v>
      </c>
      <c r="F302" s="261" t="s">
        <v>521</v>
      </c>
      <c r="G302" s="259"/>
      <c r="H302" s="262">
        <v>56.399999999999999</v>
      </c>
      <c r="I302" s="263"/>
      <c r="J302" s="259"/>
      <c r="K302" s="259"/>
      <c r="L302" s="264"/>
      <c r="M302" s="265"/>
      <c r="N302" s="266"/>
      <c r="O302" s="266"/>
      <c r="P302" s="266"/>
      <c r="Q302" s="266"/>
      <c r="R302" s="266"/>
      <c r="S302" s="266"/>
      <c r="T302" s="267"/>
      <c r="AT302" s="268" t="s">
        <v>145</v>
      </c>
      <c r="AU302" s="268" t="s">
        <v>86</v>
      </c>
      <c r="AV302" s="13" t="s">
        <v>86</v>
      </c>
      <c r="AW302" s="13" t="s">
        <v>41</v>
      </c>
      <c r="AX302" s="13" t="s">
        <v>78</v>
      </c>
      <c r="AY302" s="268" t="s">
        <v>136</v>
      </c>
    </row>
    <row r="303" s="14" customFormat="1">
      <c r="B303" s="269"/>
      <c r="C303" s="270"/>
      <c r="D303" s="249" t="s">
        <v>145</v>
      </c>
      <c r="E303" s="271" t="s">
        <v>34</v>
      </c>
      <c r="F303" s="272" t="s">
        <v>148</v>
      </c>
      <c r="G303" s="270"/>
      <c r="H303" s="273">
        <v>56.399999999999999</v>
      </c>
      <c r="I303" s="274"/>
      <c r="J303" s="270"/>
      <c r="K303" s="270"/>
      <c r="L303" s="275"/>
      <c r="M303" s="276"/>
      <c r="N303" s="277"/>
      <c r="O303" s="277"/>
      <c r="P303" s="277"/>
      <c r="Q303" s="277"/>
      <c r="R303" s="277"/>
      <c r="S303" s="277"/>
      <c r="T303" s="278"/>
      <c r="AT303" s="279" t="s">
        <v>145</v>
      </c>
      <c r="AU303" s="279" t="s">
        <v>86</v>
      </c>
      <c r="AV303" s="14" t="s">
        <v>143</v>
      </c>
      <c r="AW303" s="14" t="s">
        <v>41</v>
      </c>
      <c r="AX303" s="14" t="s">
        <v>25</v>
      </c>
      <c r="AY303" s="279" t="s">
        <v>136</v>
      </c>
    </row>
    <row r="304" s="11" customFormat="1" ht="29.88" customHeight="1">
      <c r="B304" s="219"/>
      <c r="C304" s="220"/>
      <c r="D304" s="221" t="s">
        <v>77</v>
      </c>
      <c r="E304" s="233" t="s">
        <v>161</v>
      </c>
      <c r="F304" s="233" t="s">
        <v>522</v>
      </c>
      <c r="G304" s="220"/>
      <c r="H304" s="220"/>
      <c r="I304" s="223"/>
      <c r="J304" s="234">
        <f>BK304</f>
        <v>0</v>
      </c>
      <c r="K304" s="220"/>
      <c r="L304" s="225"/>
      <c r="M304" s="226"/>
      <c r="N304" s="227"/>
      <c r="O304" s="227"/>
      <c r="P304" s="228">
        <f>SUM(P305:P510)</f>
        <v>0</v>
      </c>
      <c r="Q304" s="227"/>
      <c r="R304" s="228">
        <f>SUM(R305:R510)</f>
        <v>546.71267000000012</v>
      </c>
      <c r="S304" s="227"/>
      <c r="T304" s="229">
        <f>SUM(T305:T510)</f>
        <v>0</v>
      </c>
      <c r="AR304" s="230" t="s">
        <v>25</v>
      </c>
      <c r="AT304" s="231" t="s">
        <v>77</v>
      </c>
      <c r="AU304" s="231" t="s">
        <v>25</v>
      </c>
      <c r="AY304" s="230" t="s">
        <v>136</v>
      </c>
      <c r="BK304" s="232">
        <f>SUM(BK305:BK510)</f>
        <v>0</v>
      </c>
    </row>
    <row r="305" s="1" customFormat="1" ht="25.5" customHeight="1">
      <c r="B305" s="46"/>
      <c r="C305" s="235" t="s">
        <v>523</v>
      </c>
      <c r="D305" s="235" t="s">
        <v>138</v>
      </c>
      <c r="E305" s="236" t="s">
        <v>524</v>
      </c>
      <c r="F305" s="237" t="s">
        <v>525</v>
      </c>
      <c r="G305" s="238" t="s">
        <v>141</v>
      </c>
      <c r="H305" s="239">
        <v>26</v>
      </c>
      <c r="I305" s="240"/>
      <c r="J305" s="241">
        <f>ROUND(I305*H305,2)</f>
        <v>0</v>
      </c>
      <c r="K305" s="237" t="s">
        <v>142</v>
      </c>
      <c r="L305" s="72"/>
      <c r="M305" s="242" t="s">
        <v>34</v>
      </c>
      <c r="N305" s="243" t="s">
        <v>49</v>
      </c>
      <c r="O305" s="47"/>
      <c r="P305" s="244">
        <f>O305*H305</f>
        <v>0</v>
      </c>
      <c r="Q305" s="244">
        <v>0</v>
      </c>
      <c r="R305" s="244">
        <f>Q305*H305</f>
        <v>0</v>
      </c>
      <c r="S305" s="244">
        <v>0</v>
      </c>
      <c r="T305" s="245">
        <f>S305*H305</f>
        <v>0</v>
      </c>
      <c r="AR305" s="24" t="s">
        <v>143</v>
      </c>
      <c r="AT305" s="24" t="s">
        <v>138</v>
      </c>
      <c r="AU305" s="24" t="s">
        <v>86</v>
      </c>
      <c r="AY305" s="24" t="s">
        <v>136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24" t="s">
        <v>25</v>
      </c>
      <c r="BK305" s="246">
        <f>ROUND(I305*H305,2)</f>
        <v>0</v>
      </c>
      <c r="BL305" s="24" t="s">
        <v>143</v>
      </c>
      <c r="BM305" s="24" t="s">
        <v>526</v>
      </c>
    </row>
    <row r="306" s="12" customFormat="1">
      <c r="B306" s="247"/>
      <c r="C306" s="248"/>
      <c r="D306" s="249" t="s">
        <v>145</v>
      </c>
      <c r="E306" s="250" t="s">
        <v>34</v>
      </c>
      <c r="F306" s="251" t="s">
        <v>527</v>
      </c>
      <c r="G306" s="248"/>
      <c r="H306" s="250" t="s">
        <v>34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AT306" s="257" t="s">
        <v>145</v>
      </c>
      <c r="AU306" s="257" t="s">
        <v>86</v>
      </c>
      <c r="AV306" s="12" t="s">
        <v>25</v>
      </c>
      <c r="AW306" s="12" t="s">
        <v>41</v>
      </c>
      <c r="AX306" s="12" t="s">
        <v>78</v>
      </c>
      <c r="AY306" s="257" t="s">
        <v>136</v>
      </c>
    </row>
    <row r="307" s="13" customFormat="1">
      <c r="B307" s="258"/>
      <c r="C307" s="259"/>
      <c r="D307" s="249" t="s">
        <v>145</v>
      </c>
      <c r="E307" s="260" t="s">
        <v>34</v>
      </c>
      <c r="F307" s="261" t="s">
        <v>528</v>
      </c>
      <c r="G307" s="259"/>
      <c r="H307" s="262">
        <v>26</v>
      </c>
      <c r="I307" s="263"/>
      <c r="J307" s="259"/>
      <c r="K307" s="259"/>
      <c r="L307" s="264"/>
      <c r="M307" s="265"/>
      <c r="N307" s="266"/>
      <c r="O307" s="266"/>
      <c r="P307" s="266"/>
      <c r="Q307" s="266"/>
      <c r="R307" s="266"/>
      <c r="S307" s="266"/>
      <c r="T307" s="267"/>
      <c r="AT307" s="268" t="s">
        <v>145</v>
      </c>
      <c r="AU307" s="268" t="s">
        <v>86</v>
      </c>
      <c r="AV307" s="13" t="s">
        <v>86</v>
      </c>
      <c r="AW307" s="13" t="s">
        <v>41</v>
      </c>
      <c r="AX307" s="13" t="s">
        <v>78</v>
      </c>
      <c r="AY307" s="268" t="s">
        <v>136</v>
      </c>
    </row>
    <row r="308" s="14" customFormat="1">
      <c r="B308" s="269"/>
      <c r="C308" s="270"/>
      <c r="D308" s="249" t="s">
        <v>145</v>
      </c>
      <c r="E308" s="271" t="s">
        <v>34</v>
      </c>
      <c r="F308" s="272" t="s">
        <v>148</v>
      </c>
      <c r="G308" s="270"/>
      <c r="H308" s="273">
        <v>26</v>
      </c>
      <c r="I308" s="274"/>
      <c r="J308" s="270"/>
      <c r="K308" s="270"/>
      <c r="L308" s="275"/>
      <c r="M308" s="276"/>
      <c r="N308" s="277"/>
      <c r="O308" s="277"/>
      <c r="P308" s="277"/>
      <c r="Q308" s="277"/>
      <c r="R308" s="277"/>
      <c r="S308" s="277"/>
      <c r="T308" s="278"/>
      <c r="AT308" s="279" t="s">
        <v>145</v>
      </c>
      <c r="AU308" s="279" t="s">
        <v>86</v>
      </c>
      <c r="AV308" s="14" t="s">
        <v>143</v>
      </c>
      <c r="AW308" s="14" t="s">
        <v>41</v>
      </c>
      <c r="AX308" s="14" t="s">
        <v>25</v>
      </c>
      <c r="AY308" s="279" t="s">
        <v>136</v>
      </c>
    </row>
    <row r="309" s="1" customFormat="1" ht="25.5" customHeight="1">
      <c r="B309" s="46"/>
      <c r="C309" s="235" t="s">
        <v>529</v>
      </c>
      <c r="D309" s="235" t="s">
        <v>138</v>
      </c>
      <c r="E309" s="236" t="s">
        <v>524</v>
      </c>
      <c r="F309" s="237" t="s">
        <v>525</v>
      </c>
      <c r="G309" s="238" t="s">
        <v>141</v>
      </c>
      <c r="H309" s="239">
        <v>802</v>
      </c>
      <c r="I309" s="240"/>
      <c r="J309" s="241">
        <f>ROUND(I309*H309,2)</f>
        <v>0</v>
      </c>
      <c r="K309" s="237" t="s">
        <v>142</v>
      </c>
      <c r="L309" s="72"/>
      <c r="M309" s="242" t="s">
        <v>34</v>
      </c>
      <c r="N309" s="243" t="s">
        <v>49</v>
      </c>
      <c r="O309" s="47"/>
      <c r="P309" s="244">
        <f>O309*H309</f>
        <v>0</v>
      </c>
      <c r="Q309" s="244">
        <v>0</v>
      </c>
      <c r="R309" s="244">
        <f>Q309*H309</f>
        <v>0</v>
      </c>
      <c r="S309" s="244">
        <v>0</v>
      </c>
      <c r="T309" s="245">
        <f>S309*H309</f>
        <v>0</v>
      </c>
      <c r="AR309" s="24" t="s">
        <v>143</v>
      </c>
      <c r="AT309" s="24" t="s">
        <v>138</v>
      </c>
      <c r="AU309" s="24" t="s">
        <v>86</v>
      </c>
      <c r="AY309" s="24" t="s">
        <v>136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24" t="s">
        <v>25</v>
      </c>
      <c r="BK309" s="246">
        <f>ROUND(I309*H309,2)</f>
        <v>0</v>
      </c>
      <c r="BL309" s="24" t="s">
        <v>143</v>
      </c>
      <c r="BM309" s="24" t="s">
        <v>530</v>
      </c>
    </row>
    <row r="310" s="12" customFormat="1">
      <c r="B310" s="247"/>
      <c r="C310" s="248"/>
      <c r="D310" s="249" t="s">
        <v>145</v>
      </c>
      <c r="E310" s="250" t="s">
        <v>34</v>
      </c>
      <c r="F310" s="251" t="s">
        <v>531</v>
      </c>
      <c r="G310" s="248"/>
      <c r="H310" s="250" t="s">
        <v>34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AT310" s="257" t="s">
        <v>145</v>
      </c>
      <c r="AU310" s="257" t="s">
        <v>86</v>
      </c>
      <c r="AV310" s="12" t="s">
        <v>25</v>
      </c>
      <c r="AW310" s="12" t="s">
        <v>41</v>
      </c>
      <c r="AX310" s="12" t="s">
        <v>78</v>
      </c>
      <c r="AY310" s="257" t="s">
        <v>136</v>
      </c>
    </row>
    <row r="311" s="13" customFormat="1">
      <c r="B311" s="258"/>
      <c r="C311" s="259"/>
      <c r="D311" s="249" t="s">
        <v>145</v>
      </c>
      <c r="E311" s="260" t="s">
        <v>34</v>
      </c>
      <c r="F311" s="261" t="s">
        <v>532</v>
      </c>
      <c r="G311" s="259"/>
      <c r="H311" s="262">
        <v>802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AT311" s="268" t="s">
        <v>145</v>
      </c>
      <c r="AU311" s="268" t="s">
        <v>86</v>
      </c>
      <c r="AV311" s="13" t="s">
        <v>86</v>
      </c>
      <c r="AW311" s="13" t="s">
        <v>41</v>
      </c>
      <c r="AX311" s="13" t="s">
        <v>78</v>
      </c>
      <c r="AY311" s="268" t="s">
        <v>136</v>
      </c>
    </row>
    <row r="312" s="14" customFormat="1">
      <c r="B312" s="269"/>
      <c r="C312" s="270"/>
      <c r="D312" s="249" t="s">
        <v>145</v>
      </c>
      <c r="E312" s="271" t="s">
        <v>34</v>
      </c>
      <c r="F312" s="272" t="s">
        <v>148</v>
      </c>
      <c r="G312" s="270"/>
      <c r="H312" s="273">
        <v>802</v>
      </c>
      <c r="I312" s="274"/>
      <c r="J312" s="270"/>
      <c r="K312" s="270"/>
      <c r="L312" s="275"/>
      <c r="M312" s="276"/>
      <c r="N312" s="277"/>
      <c r="O312" s="277"/>
      <c r="P312" s="277"/>
      <c r="Q312" s="277"/>
      <c r="R312" s="277"/>
      <c r="S312" s="277"/>
      <c r="T312" s="278"/>
      <c r="AT312" s="279" t="s">
        <v>145</v>
      </c>
      <c r="AU312" s="279" t="s">
        <v>86</v>
      </c>
      <c r="AV312" s="14" t="s">
        <v>143</v>
      </c>
      <c r="AW312" s="14" t="s">
        <v>41</v>
      </c>
      <c r="AX312" s="14" t="s">
        <v>25</v>
      </c>
      <c r="AY312" s="279" t="s">
        <v>136</v>
      </c>
    </row>
    <row r="313" s="1" customFormat="1" ht="25.5" customHeight="1">
      <c r="B313" s="46"/>
      <c r="C313" s="235" t="s">
        <v>533</v>
      </c>
      <c r="D313" s="235" t="s">
        <v>138</v>
      </c>
      <c r="E313" s="236" t="s">
        <v>534</v>
      </c>
      <c r="F313" s="237" t="s">
        <v>535</v>
      </c>
      <c r="G313" s="238" t="s">
        <v>141</v>
      </c>
      <c r="H313" s="239">
        <v>15</v>
      </c>
      <c r="I313" s="240"/>
      <c r="J313" s="241">
        <f>ROUND(I313*H313,2)</f>
        <v>0</v>
      </c>
      <c r="K313" s="237" t="s">
        <v>142</v>
      </c>
      <c r="L313" s="72"/>
      <c r="M313" s="242" t="s">
        <v>34</v>
      </c>
      <c r="N313" s="243" t="s">
        <v>49</v>
      </c>
      <c r="O313" s="47"/>
      <c r="P313" s="244">
        <f>O313*H313</f>
        <v>0</v>
      </c>
      <c r="Q313" s="244">
        <v>0</v>
      </c>
      <c r="R313" s="244">
        <f>Q313*H313</f>
        <v>0</v>
      </c>
      <c r="S313" s="244">
        <v>0</v>
      </c>
      <c r="T313" s="245">
        <f>S313*H313</f>
        <v>0</v>
      </c>
      <c r="AR313" s="24" t="s">
        <v>143</v>
      </c>
      <c r="AT313" s="24" t="s">
        <v>138</v>
      </c>
      <c r="AU313" s="24" t="s">
        <v>86</v>
      </c>
      <c r="AY313" s="24" t="s">
        <v>136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24" t="s">
        <v>25</v>
      </c>
      <c r="BK313" s="246">
        <f>ROUND(I313*H313,2)</f>
        <v>0</v>
      </c>
      <c r="BL313" s="24" t="s">
        <v>143</v>
      </c>
      <c r="BM313" s="24" t="s">
        <v>536</v>
      </c>
    </row>
    <row r="314" s="12" customFormat="1">
      <c r="B314" s="247"/>
      <c r="C314" s="248"/>
      <c r="D314" s="249" t="s">
        <v>145</v>
      </c>
      <c r="E314" s="250" t="s">
        <v>34</v>
      </c>
      <c r="F314" s="251" t="s">
        <v>338</v>
      </c>
      <c r="G314" s="248"/>
      <c r="H314" s="250" t="s">
        <v>34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AT314" s="257" t="s">
        <v>145</v>
      </c>
      <c r="AU314" s="257" t="s">
        <v>86</v>
      </c>
      <c r="AV314" s="12" t="s">
        <v>25</v>
      </c>
      <c r="AW314" s="12" t="s">
        <v>41</v>
      </c>
      <c r="AX314" s="12" t="s">
        <v>78</v>
      </c>
      <c r="AY314" s="257" t="s">
        <v>136</v>
      </c>
    </row>
    <row r="315" s="13" customFormat="1">
      <c r="B315" s="258"/>
      <c r="C315" s="259"/>
      <c r="D315" s="249" t="s">
        <v>145</v>
      </c>
      <c r="E315" s="260" t="s">
        <v>34</v>
      </c>
      <c r="F315" s="261" t="s">
        <v>10</v>
      </c>
      <c r="G315" s="259"/>
      <c r="H315" s="262">
        <v>15</v>
      </c>
      <c r="I315" s="263"/>
      <c r="J315" s="259"/>
      <c r="K315" s="259"/>
      <c r="L315" s="264"/>
      <c r="M315" s="265"/>
      <c r="N315" s="266"/>
      <c r="O315" s="266"/>
      <c r="P315" s="266"/>
      <c r="Q315" s="266"/>
      <c r="R315" s="266"/>
      <c r="S315" s="266"/>
      <c r="T315" s="267"/>
      <c r="AT315" s="268" t="s">
        <v>145</v>
      </c>
      <c r="AU315" s="268" t="s">
        <v>86</v>
      </c>
      <c r="AV315" s="13" t="s">
        <v>86</v>
      </c>
      <c r="AW315" s="13" t="s">
        <v>41</v>
      </c>
      <c r="AX315" s="13" t="s">
        <v>78</v>
      </c>
      <c r="AY315" s="268" t="s">
        <v>136</v>
      </c>
    </row>
    <row r="316" s="14" customFormat="1">
      <c r="B316" s="269"/>
      <c r="C316" s="270"/>
      <c r="D316" s="249" t="s">
        <v>145</v>
      </c>
      <c r="E316" s="271" t="s">
        <v>34</v>
      </c>
      <c r="F316" s="272" t="s">
        <v>148</v>
      </c>
      <c r="G316" s="270"/>
      <c r="H316" s="273">
        <v>15</v>
      </c>
      <c r="I316" s="274"/>
      <c r="J316" s="270"/>
      <c r="K316" s="270"/>
      <c r="L316" s="275"/>
      <c r="M316" s="276"/>
      <c r="N316" s="277"/>
      <c r="O316" s="277"/>
      <c r="P316" s="277"/>
      <c r="Q316" s="277"/>
      <c r="R316" s="277"/>
      <c r="S316" s="277"/>
      <c r="T316" s="278"/>
      <c r="AT316" s="279" t="s">
        <v>145</v>
      </c>
      <c r="AU316" s="279" t="s">
        <v>86</v>
      </c>
      <c r="AV316" s="14" t="s">
        <v>143</v>
      </c>
      <c r="AW316" s="14" t="s">
        <v>41</v>
      </c>
      <c r="AX316" s="14" t="s">
        <v>25</v>
      </c>
      <c r="AY316" s="279" t="s">
        <v>136</v>
      </c>
    </row>
    <row r="317" s="1" customFormat="1" ht="25.5" customHeight="1">
      <c r="B317" s="46"/>
      <c r="C317" s="235" t="s">
        <v>537</v>
      </c>
      <c r="D317" s="235" t="s">
        <v>138</v>
      </c>
      <c r="E317" s="236" t="s">
        <v>538</v>
      </c>
      <c r="F317" s="237" t="s">
        <v>539</v>
      </c>
      <c r="G317" s="238" t="s">
        <v>141</v>
      </c>
      <c r="H317" s="239">
        <v>167</v>
      </c>
      <c r="I317" s="240"/>
      <c r="J317" s="241">
        <f>ROUND(I317*H317,2)</f>
        <v>0</v>
      </c>
      <c r="K317" s="237" t="s">
        <v>142</v>
      </c>
      <c r="L317" s="72"/>
      <c r="M317" s="242" t="s">
        <v>34</v>
      </c>
      <c r="N317" s="243" t="s">
        <v>49</v>
      </c>
      <c r="O317" s="47"/>
      <c r="P317" s="244">
        <f>O317*H317</f>
        <v>0</v>
      </c>
      <c r="Q317" s="244">
        <v>0</v>
      </c>
      <c r="R317" s="244">
        <f>Q317*H317</f>
        <v>0</v>
      </c>
      <c r="S317" s="244">
        <v>0</v>
      </c>
      <c r="T317" s="245">
        <f>S317*H317</f>
        <v>0</v>
      </c>
      <c r="AR317" s="24" t="s">
        <v>143</v>
      </c>
      <c r="AT317" s="24" t="s">
        <v>138</v>
      </c>
      <c r="AU317" s="24" t="s">
        <v>86</v>
      </c>
      <c r="AY317" s="24" t="s">
        <v>136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24" t="s">
        <v>25</v>
      </c>
      <c r="BK317" s="246">
        <f>ROUND(I317*H317,2)</f>
        <v>0</v>
      </c>
      <c r="BL317" s="24" t="s">
        <v>143</v>
      </c>
      <c r="BM317" s="24" t="s">
        <v>540</v>
      </c>
    </row>
    <row r="318" s="12" customFormat="1">
      <c r="B318" s="247"/>
      <c r="C318" s="248"/>
      <c r="D318" s="249" t="s">
        <v>145</v>
      </c>
      <c r="E318" s="250" t="s">
        <v>34</v>
      </c>
      <c r="F318" s="251" t="s">
        <v>541</v>
      </c>
      <c r="G318" s="248"/>
      <c r="H318" s="250" t="s">
        <v>34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AT318" s="257" t="s">
        <v>145</v>
      </c>
      <c r="AU318" s="257" t="s">
        <v>86</v>
      </c>
      <c r="AV318" s="12" t="s">
        <v>25</v>
      </c>
      <c r="AW318" s="12" t="s">
        <v>41</v>
      </c>
      <c r="AX318" s="12" t="s">
        <v>78</v>
      </c>
      <c r="AY318" s="257" t="s">
        <v>136</v>
      </c>
    </row>
    <row r="319" s="13" customFormat="1">
      <c r="B319" s="258"/>
      <c r="C319" s="259"/>
      <c r="D319" s="249" t="s">
        <v>145</v>
      </c>
      <c r="E319" s="260" t="s">
        <v>34</v>
      </c>
      <c r="F319" s="261" t="s">
        <v>542</v>
      </c>
      <c r="G319" s="259"/>
      <c r="H319" s="262">
        <v>167</v>
      </c>
      <c r="I319" s="263"/>
      <c r="J319" s="259"/>
      <c r="K319" s="259"/>
      <c r="L319" s="264"/>
      <c r="M319" s="265"/>
      <c r="N319" s="266"/>
      <c r="O319" s="266"/>
      <c r="P319" s="266"/>
      <c r="Q319" s="266"/>
      <c r="R319" s="266"/>
      <c r="S319" s="266"/>
      <c r="T319" s="267"/>
      <c r="AT319" s="268" t="s">
        <v>145</v>
      </c>
      <c r="AU319" s="268" t="s">
        <v>86</v>
      </c>
      <c r="AV319" s="13" t="s">
        <v>86</v>
      </c>
      <c r="AW319" s="13" t="s">
        <v>41</v>
      </c>
      <c r="AX319" s="13" t="s">
        <v>78</v>
      </c>
      <c r="AY319" s="268" t="s">
        <v>136</v>
      </c>
    </row>
    <row r="320" s="14" customFormat="1">
      <c r="B320" s="269"/>
      <c r="C320" s="270"/>
      <c r="D320" s="249" t="s">
        <v>145</v>
      </c>
      <c r="E320" s="271" t="s">
        <v>34</v>
      </c>
      <c r="F320" s="272" t="s">
        <v>148</v>
      </c>
      <c r="G320" s="270"/>
      <c r="H320" s="273">
        <v>167</v>
      </c>
      <c r="I320" s="274"/>
      <c r="J320" s="270"/>
      <c r="K320" s="270"/>
      <c r="L320" s="275"/>
      <c r="M320" s="276"/>
      <c r="N320" s="277"/>
      <c r="O320" s="277"/>
      <c r="P320" s="277"/>
      <c r="Q320" s="277"/>
      <c r="R320" s="277"/>
      <c r="S320" s="277"/>
      <c r="T320" s="278"/>
      <c r="AT320" s="279" t="s">
        <v>145</v>
      </c>
      <c r="AU320" s="279" t="s">
        <v>86</v>
      </c>
      <c r="AV320" s="14" t="s">
        <v>143</v>
      </c>
      <c r="AW320" s="14" t="s">
        <v>41</v>
      </c>
      <c r="AX320" s="14" t="s">
        <v>25</v>
      </c>
      <c r="AY320" s="279" t="s">
        <v>136</v>
      </c>
    </row>
    <row r="321" s="1" customFormat="1" ht="25.5" customHeight="1">
      <c r="B321" s="46"/>
      <c r="C321" s="235" t="s">
        <v>543</v>
      </c>
      <c r="D321" s="235" t="s">
        <v>138</v>
      </c>
      <c r="E321" s="236" t="s">
        <v>538</v>
      </c>
      <c r="F321" s="237" t="s">
        <v>539</v>
      </c>
      <c r="G321" s="238" t="s">
        <v>141</v>
      </c>
      <c r="H321" s="239">
        <v>263</v>
      </c>
      <c r="I321" s="240"/>
      <c r="J321" s="241">
        <f>ROUND(I321*H321,2)</f>
        <v>0</v>
      </c>
      <c r="K321" s="237" t="s">
        <v>142</v>
      </c>
      <c r="L321" s="72"/>
      <c r="M321" s="242" t="s">
        <v>34</v>
      </c>
      <c r="N321" s="243" t="s">
        <v>49</v>
      </c>
      <c r="O321" s="47"/>
      <c r="P321" s="244">
        <f>O321*H321</f>
        <v>0</v>
      </c>
      <c r="Q321" s="244">
        <v>0</v>
      </c>
      <c r="R321" s="244">
        <f>Q321*H321</f>
        <v>0</v>
      </c>
      <c r="S321" s="244">
        <v>0</v>
      </c>
      <c r="T321" s="245">
        <f>S321*H321</f>
        <v>0</v>
      </c>
      <c r="AR321" s="24" t="s">
        <v>143</v>
      </c>
      <c r="AT321" s="24" t="s">
        <v>138</v>
      </c>
      <c r="AU321" s="24" t="s">
        <v>86</v>
      </c>
      <c r="AY321" s="24" t="s">
        <v>136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24" t="s">
        <v>25</v>
      </c>
      <c r="BK321" s="246">
        <f>ROUND(I321*H321,2)</f>
        <v>0</v>
      </c>
      <c r="BL321" s="24" t="s">
        <v>143</v>
      </c>
      <c r="BM321" s="24" t="s">
        <v>544</v>
      </c>
    </row>
    <row r="322" s="12" customFormat="1">
      <c r="B322" s="247"/>
      <c r="C322" s="248"/>
      <c r="D322" s="249" t="s">
        <v>145</v>
      </c>
      <c r="E322" s="250" t="s">
        <v>34</v>
      </c>
      <c r="F322" s="251" t="s">
        <v>545</v>
      </c>
      <c r="G322" s="248"/>
      <c r="H322" s="250" t="s">
        <v>34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AT322" s="257" t="s">
        <v>145</v>
      </c>
      <c r="AU322" s="257" t="s">
        <v>86</v>
      </c>
      <c r="AV322" s="12" t="s">
        <v>25</v>
      </c>
      <c r="AW322" s="12" t="s">
        <v>41</v>
      </c>
      <c r="AX322" s="12" t="s">
        <v>78</v>
      </c>
      <c r="AY322" s="257" t="s">
        <v>136</v>
      </c>
    </row>
    <row r="323" s="13" customFormat="1">
      <c r="B323" s="258"/>
      <c r="C323" s="259"/>
      <c r="D323" s="249" t="s">
        <v>145</v>
      </c>
      <c r="E323" s="260" t="s">
        <v>34</v>
      </c>
      <c r="F323" s="261" t="s">
        <v>546</v>
      </c>
      <c r="G323" s="259"/>
      <c r="H323" s="262">
        <v>263</v>
      </c>
      <c r="I323" s="263"/>
      <c r="J323" s="259"/>
      <c r="K323" s="259"/>
      <c r="L323" s="264"/>
      <c r="M323" s="265"/>
      <c r="N323" s="266"/>
      <c r="O323" s="266"/>
      <c r="P323" s="266"/>
      <c r="Q323" s="266"/>
      <c r="R323" s="266"/>
      <c r="S323" s="266"/>
      <c r="T323" s="267"/>
      <c r="AT323" s="268" t="s">
        <v>145</v>
      </c>
      <c r="AU323" s="268" t="s">
        <v>86</v>
      </c>
      <c r="AV323" s="13" t="s">
        <v>86</v>
      </c>
      <c r="AW323" s="13" t="s">
        <v>41</v>
      </c>
      <c r="AX323" s="13" t="s">
        <v>78</v>
      </c>
      <c r="AY323" s="268" t="s">
        <v>136</v>
      </c>
    </row>
    <row r="324" s="14" customFormat="1">
      <c r="B324" s="269"/>
      <c r="C324" s="270"/>
      <c r="D324" s="249" t="s">
        <v>145</v>
      </c>
      <c r="E324" s="271" t="s">
        <v>34</v>
      </c>
      <c r="F324" s="272" t="s">
        <v>148</v>
      </c>
      <c r="G324" s="270"/>
      <c r="H324" s="273">
        <v>263</v>
      </c>
      <c r="I324" s="274"/>
      <c r="J324" s="270"/>
      <c r="K324" s="270"/>
      <c r="L324" s="275"/>
      <c r="M324" s="276"/>
      <c r="N324" s="277"/>
      <c r="O324" s="277"/>
      <c r="P324" s="277"/>
      <c r="Q324" s="277"/>
      <c r="R324" s="277"/>
      <c r="S324" s="277"/>
      <c r="T324" s="278"/>
      <c r="AT324" s="279" t="s">
        <v>145</v>
      </c>
      <c r="AU324" s="279" t="s">
        <v>86</v>
      </c>
      <c r="AV324" s="14" t="s">
        <v>143</v>
      </c>
      <c r="AW324" s="14" t="s">
        <v>41</v>
      </c>
      <c r="AX324" s="14" t="s">
        <v>25</v>
      </c>
      <c r="AY324" s="279" t="s">
        <v>136</v>
      </c>
    </row>
    <row r="325" s="1" customFormat="1" ht="25.5" customHeight="1">
      <c r="B325" s="46"/>
      <c r="C325" s="235" t="s">
        <v>547</v>
      </c>
      <c r="D325" s="235" t="s">
        <v>138</v>
      </c>
      <c r="E325" s="236" t="s">
        <v>538</v>
      </c>
      <c r="F325" s="237" t="s">
        <v>539</v>
      </c>
      <c r="G325" s="238" t="s">
        <v>141</v>
      </c>
      <c r="H325" s="239">
        <v>1660</v>
      </c>
      <c r="I325" s="240"/>
      <c r="J325" s="241">
        <f>ROUND(I325*H325,2)</f>
        <v>0</v>
      </c>
      <c r="K325" s="237" t="s">
        <v>142</v>
      </c>
      <c r="L325" s="72"/>
      <c r="M325" s="242" t="s">
        <v>34</v>
      </c>
      <c r="N325" s="243" t="s">
        <v>49</v>
      </c>
      <c r="O325" s="47"/>
      <c r="P325" s="244">
        <f>O325*H325</f>
        <v>0</v>
      </c>
      <c r="Q325" s="244">
        <v>0</v>
      </c>
      <c r="R325" s="244">
        <f>Q325*H325</f>
        <v>0</v>
      </c>
      <c r="S325" s="244">
        <v>0</v>
      </c>
      <c r="T325" s="245">
        <f>S325*H325</f>
        <v>0</v>
      </c>
      <c r="AR325" s="24" t="s">
        <v>143</v>
      </c>
      <c r="AT325" s="24" t="s">
        <v>138</v>
      </c>
      <c r="AU325" s="24" t="s">
        <v>86</v>
      </c>
      <c r="AY325" s="24" t="s">
        <v>136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24" t="s">
        <v>25</v>
      </c>
      <c r="BK325" s="246">
        <f>ROUND(I325*H325,2)</f>
        <v>0</v>
      </c>
      <c r="BL325" s="24" t="s">
        <v>143</v>
      </c>
      <c r="BM325" s="24" t="s">
        <v>548</v>
      </c>
    </row>
    <row r="326" s="12" customFormat="1">
      <c r="B326" s="247"/>
      <c r="C326" s="248"/>
      <c r="D326" s="249" t="s">
        <v>145</v>
      </c>
      <c r="E326" s="250" t="s">
        <v>34</v>
      </c>
      <c r="F326" s="251" t="s">
        <v>549</v>
      </c>
      <c r="G326" s="248"/>
      <c r="H326" s="250" t="s">
        <v>34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AT326" s="257" t="s">
        <v>145</v>
      </c>
      <c r="AU326" s="257" t="s">
        <v>86</v>
      </c>
      <c r="AV326" s="12" t="s">
        <v>25</v>
      </c>
      <c r="AW326" s="12" t="s">
        <v>41</v>
      </c>
      <c r="AX326" s="12" t="s">
        <v>78</v>
      </c>
      <c r="AY326" s="257" t="s">
        <v>136</v>
      </c>
    </row>
    <row r="327" s="13" customFormat="1">
      <c r="B327" s="258"/>
      <c r="C327" s="259"/>
      <c r="D327" s="249" t="s">
        <v>145</v>
      </c>
      <c r="E327" s="260" t="s">
        <v>34</v>
      </c>
      <c r="F327" s="261" t="s">
        <v>550</v>
      </c>
      <c r="G327" s="259"/>
      <c r="H327" s="262">
        <v>1660</v>
      </c>
      <c r="I327" s="263"/>
      <c r="J327" s="259"/>
      <c r="K327" s="259"/>
      <c r="L327" s="264"/>
      <c r="M327" s="265"/>
      <c r="N327" s="266"/>
      <c r="O327" s="266"/>
      <c r="P327" s="266"/>
      <c r="Q327" s="266"/>
      <c r="R327" s="266"/>
      <c r="S327" s="266"/>
      <c r="T327" s="267"/>
      <c r="AT327" s="268" t="s">
        <v>145</v>
      </c>
      <c r="AU327" s="268" t="s">
        <v>86</v>
      </c>
      <c r="AV327" s="13" t="s">
        <v>86</v>
      </c>
      <c r="AW327" s="13" t="s">
        <v>41</v>
      </c>
      <c r="AX327" s="13" t="s">
        <v>78</v>
      </c>
      <c r="AY327" s="268" t="s">
        <v>136</v>
      </c>
    </row>
    <row r="328" s="14" customFormat="1">
      <c r="B328" s="269"/>
      <c r="C328" s="270"/>
      <c r="D328" s="249" t="s">
        <v>145</v>
      </c>
      <c r="E328" s="271" t="s">
        <v>34</v>
      </c>
      <c r="F328" s="272" t="s">
        <v>148</v>
      </c>
      <c r="G328" s="270"/>
      <c r="H328" s="273">
        <v>1660</v>
      </c>
      <c r="I328" s="274"/>
      <c r="J328" s="270"/>
      <c r="K328" s="270"/>
      <c r="L328" s="275"/>
      <c r="M328" s="276"/>
      <c r="N328" s="277"/>
      <c r="O328" s="277"/>
      <c r="P328" s="277"/>
      <c r="Q328" s="277"/>
      <c r="R328" s="277"/>
      <c r="S328" s="277"/>
      <c r="T328" s="278"/>
      <c r="AT328" s="279" t="s">
        <v>145</v>
      </c>
      <c r="AU328" s="279" t="s">
        <v>86</v>
      </c>
      <c r="AV328" s="14" t="s">
        <v>143</v>
      </c>
      <c r="AW328" s="14" t="s">
        <v>41</v>
      </c>
      <c r="AX328" s="14" t="s">
        <v>25</v>
      </c>
      <c r="AY328" s="279" t="s">
        <v>136</v>
      </c>
    </row>
    <row r="329" s="1" customFormat="1" ht="25.5" customHeight="1">
      <c r="B329" s="46"/>
      <c r="C329" s="235" t="s">
        <v>551</v>
      </c>
      <c r="D329" s="235" t="s">
        <v>138</v>
      </c>
      <c r="E329" s="236" t="s">
        <v>538</v>
      </c>
      <c r="F329" s="237" t="s">
        <v>539</v>
      </c>
      <c r="G329" s="238" t="s">
        <v>141</v>
      </c>
      <c r="H329" s="239">
        <v>8</v>
      </c>
      <c r="I329" s="240"/>
      <c r="J329" s="241">
        <f>ROUND(I329*H329,2)</f>
        <v>0</v>
      </c>
      <c r="K329" s="237" t="s">
        <v>142</v>
      </c>
      <c r="L329" s="72"/>
      <c r="M329" s="242" t="s">
        <v>34</v>
      </c>
      <c r="N329" s="243" t="s">
        <v>49</v>
      </c>
      <c r="O329" s="47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AR329" s="24" t="s">
        <v>143</v>
      </c>
      <c r="AT329" s="24" t="s">
        <v>138</v>
      </c>
      <c r="AU329" s="24" t="s">
        <v>86</v>
      </c>
      <c r="AY329" s="24" t="s">
        <v>136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24" t="s">
        <v>25</v>
      </c>
      <c r="BK329" s="246">
        <f>ROUND(I329*H329,2)</f>
        <v>0</v>
      </c>
      <c r="BL329" s="24" t="s">
        <v>143</v>
      </c>
      <c r="BM329" s="24" t="s">
        <v>552</v>
      </c>
    </row>
    <row r="330" s="12" customFormat="1">
      <c r="B330" s="247"/>
      <c r="C330" s="248"/>
      <c r="D330" s="249" t="s">
        <v>145</v>
      </c>
      <c r="E330" s="250" t="s">
        <v>34</v>
      </c>
      <c r="F330" s="251" t="s">
        <v>330</v>
      </c>
      <c r="G330" s="248"/>
      <c r="H330" s="250" t="s">
        <v>34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AT330" s="257" t="s">
        <v>145</v>
      </c>
      <c r="AU330" s="257" t="s">
        <v>86</v>
      </c>
      <c r="AV330" s="12" t="s">
        <v>25</v>
      </c>
      <c r="AW330" s="12" t="s">
        <v>41</v>
      </c>
      <c r="AX330" s="12" t="s">
        <v>78</v>
      </c>
      <c r="AY330" s="257" t="s">
        <v>136</v>
      </c>
    </row>
    <row r="331" s="13" customFormat="1">
      <c r="B331" s="258"/>
      <c r="C331" s="259"/>
      <c r="D331" s="249" t="s">
        <v>145</v>
      </c>
      <c r="E331" s="260" t="s">
        <v>34</v>
      </c>
      <c r="F331" s="261" t="s">
        <v>179</v>
      </c>
      <c r="G331" s="259"/>
      <c r="H331" s="262">
        <v>8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AT331" s="268" t="s">
        <v>145</v>
      </c>
      <c r="AU331" s="268" t="s">
        <v>86</v>
      </c>
      <c r="AV331" s="13" t="s">
        <v>86</v>
      </c>
      <c r="AW331" s="13" t="s">
        <v>41</v>
      </c>
      <c r="AX331" s="13" t="s">
        <v>78</v>
      </c>
      <c r="AY331" s="268" t="s">
        <v>136</v>
      </c>
    </row>
    <row r="332" s="14" customFormat="1">
      <c r="B332" s="269"/>
      <c r="C332" s="270"/>
      <c r="D332" s="249" t="s">
        <v>145</v>
      </c>
      <c r="E332" s="271" t="s">
        <v>34</v>
      </c>
      <c r="F332" s="272" t="s">
        <v>148</v>
      </c>
      <c r="G332" s="270"/>
      <c r="H332" s="273">
        <v>8</v>
      </c>
      <c r="I332" s="274"/>
      <c r="J332" s="270"/>
      <c r="K332" s="270"/>
      <c r="L332" s="275"/>
      <c r="M332" s="276"/>
      <c r="N332" s="277"/>
      <c r="O332" s="277"/>
      <c r="P332" s="277"/>
      <c r="Q332" s="277"/>
      <c r="R332" s="277"/>
      <c r="S332" s="277"/>
      <c r="T332" s="278"/>
      <c r="AT332" s="279" t="s">
        <v>145</v>
      </c>
      <c r="AU332" s="279" t="s">
        <v>86</v>
      </c>
      <c r="AV332" s="14" t="s">
        <v>143</v>
      </c>
      <c r="AW332" s="14" t="s">
        <v>41</v>
      </c>
      <c r="AX332" s="14" t="s">
        <v>25</v>
      </c>
      <c r="AY332" s="279" t="s">
        <v>136</v>
      </c>
    </row>
    <row r="333" s="1" customFormat="1" ht="25.5" customHeight="1">
      <c r="B333" s="46"/>
      <c r="C333" s="235" t="s">
        <v>553</v>
      </c>
      <c r="D333" s="235" t="s">
        <v>138</v>
      </c>
      <c r="E333" s="236" t="s">
        <v>538</v>
      </c>
      <c r="F333" s="237" t="s">
        <v>539</v>
      </c>
      <c r="G333" s="238" t="s">
        <v>141</v>
      </c>
      <c r="H333" s="239">
        <v>18</v>
      </c>
      <c r="I333" s="240"/>
      <c r="J333" s="241">
        <f>ROUND(I333*H333,2)</f>
        <v>0</v>
      </c>
      <c r="K333" s="237" t="s">
        <v>142</v>
      </c>
      <c r="L333" s="72"/>
      <c r="M333" s="242" t="s">
        <v>34</v>
      </c>
      <c r="N333" s="243" t="s">
        <v>49</v>
      </c>
      <c r="O333" s="47"/>
      <c r="P333" s="244">
        <f>O333*H333</f>
        <v>0</v>
      </c>
      <c r="Q333" s="244">
        <v>0</v>
      </c>
      <c r="R333" s="244">
        <f>Q333*H333</f>
        <v>0</v>
      </c>
      <c r="S333" s="244">
        <v>0</v>
      </c>
      <c r="T333" s="245">
        <f>S333*H333</f>
        <v>0</v>
      </c>
      <c r="AR333" s="24" t="s">
        <v>143</v>
      </c>
      <c r="AT333" s="24" t="s">
        <v>138</v>
      </c>
      <c r="AU333" s="24" t="s">
        <v>86</v>
      </c>
      <c r="AY333" s="24" t="s">
        <v>136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24" t="s">
        <v>25</v>
      </c>
      <c r="BK333" s="246">
        <f>ROUND(I333*H333,2)</f>
        <v>0</v>
      </c>
      <c r="BL333" s="24" t="s">
        <v>143</v>
      </c>
      <c r="BM333" s="24" t="s">
        <v>554</v>
      </c>
    </row>
    <row r="334" s="12" customFormat="1">
      <c r="B334" s="247"/>
      <c r="C334" s="248"/>
      <c r="D334" s="249" t="s">
        <v>145</v>
      </c>
      <c r="E334" s="250" t="s">
        <v>34</v>
      </c>
      <c r="F334" s="251" t="s">
        <v>555</v>
      </c>
      <c r="G334" s="248"/>
      <c r="H334" s="250" t="s">
        <v>34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AT334" s="257" t="s">
        <v>145</v>
      </c>
      <c r="AU334" s="257" t="s">
        <v>86</v>
      </c>
      <c r="AV334" s="12" t="s">
        <v>25</v>
      </c>
      <c r="AW334" s="12" t="s">
        <v>41</v>
      </c>
      <c r="AX334" s="12" t="s">
        <v>78</v>
      </c>
      <c r="AY334" s="257" t="s">
        <v>136</v>
      </c>
    </row>
    <row r="335" s="13" customFormat="1">
      <c r="B335" s="258"/>
      <c r="C335" s="259"/>
      <c r="D335" s="249" t="s">
        <v>145</v>
      </c>
      <c r="E335" s="260" t="s">
        <v>34</v>
      </c>
      <c r="F335" s="261" t="s">
        <v>223</v>
      </c>
      <c r="G335" s="259"/>
      <c r="H335" s="262">
        <v>18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AT335" s="268" t="s">
        <v>145</v>
      </c>
      <c r="AU335" s="268" t="s">
        <v>86</v>
      </c>
      <c r="AV335" s="13" t="s">
        <v>86</v>
      </c>
      <c r="AW335" s="13" t="s">
        <v>41</v>
      </c>
      <c r="AX335" s="13" t="s">
        <v>78</v>
      </c>
      <c r="AY335" s="268" t="s">
        <v>136</v>
      </c>
    </row>
    <row r="336" s="14" customFormat="1">
      <c r="B336" s="269"/>
      <c r="C336" s="270"/>
      <c r="D336" s="249" t="s">
        <v>145</v>
      </c>
      <c r="E336" s="271" t="s">
        <v>34</v>
      </c>
      <c r="F336" s="272" t="s">
        <v>148</v>
      </c>
      <c r="G336" s="270"/>
      <c r="H336" s="273">
        <v>18</v>
      </c>
      <c r="I336" s="274"/>
      <c r="J336" s="270"/>
      <c r="K336" s="270"/>
      <c r="L336" s="275"/>
      <c r="M336" s="276"/>
      <c r="N336" s="277"/>
      <c r="O336" s="277"/>
      <c r="P336" s="277"/>
      <c r="Q336" s="277"/>
      <c r="R336" s="277"/>
      <c r="S336" s="277"/>
      <c r="T336" s="278"/>
      <c r="AT336" s="279" t="s">
        <v>145</v>
      </c>
      <c r="AU336" s="279" t="s">
        <v>86</v>
      </c>
      <c r="AV336" s="14" t="s">
        <v>143</v>
      </c>
      <c r="AW336" s="14" t="s">
        <v>41</v>
      </c>
      <c r="AX336" s="14" t="s">
        <v>25</v>
      </c>
      <c r="AY336" s="279" t="s">
        <v>136</v>
      </c>
    </row>
    <row r="337" s="1" customFormat="1" ht="25.5" customHeight="1">
      <c r="B337" s="46"/>
      <c r="C337" s="235" t="s">
        <v>556</v>
      </c>
      <c r="D337" s="235" t="s">
        <v>138</v>
      </c>
      <c r="E337" s="236" t="s">
        <v>538</v>
      </c>
      <c r="F337" s="237" t="s">
        <v>539</v>
      </c>
      <c r="G337" s="238" t="s">
        <v>141</v>
      </c>
      <c r="H337" s="239">
        <v>6</v>
      </c>
      <c r="I337" s="240"/>
      <c r="J337" s="241">
        <f>ROUND(I337*H337,2)</f>
        <v>0</v>
      </c>
      <c r="K337" s="237" t="s">
        <v>142</v>
      </c>
      <c r="L337" s="72"/>
      <c r="M337" s="242" t="s">
        <v>34</v>
      </c>
      <c r="N337" s="243" t="s">
        <v>49</v>
      </c>
      <c r="O337" s="47"/>
      <c r="P337" s="244">
        <f>O337*H337</f>
        <v>0</v>
      </c>
      <c r="Q337" s="244">
        <v>0</v>
      </c>
      <c r="R337" s="244">
        <f>Q337*H337</f>
        <v>0</v>
      </c>
      <c r="S337" s="244">
        <v>0</v>
      </c>
      <c r="T337" s="245">
        <f>S337*H337</f>
        <v>0</v>
      </c>
      <c r="AR337" s="24" t="s">
        <v>143</v>
      </c>
      <c r="AT337" s="24" t="s">
        <v>138</v>
      </c>
      <c r="AU337" s="24" t="s">
        <v>86</v>
      </c>
      <c r="AY337" s="24" t="s">
        <v>136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24" t="s">
        <v>25</v>
      </c>
      <c r="BK337" s="246">
        <f>ROUND(I337*H337,2)</f>
        <v>0</v>
      </c>
      <c r="BL337" s="24" t="s">
        <v>143</v>
      </c>
      <c r="BM337" s="24" t="s">
        <v>557</v>
      </c>
    </row>
    <row r="338" s="12" customFormat="1">
      <c r="B338" s="247"/>
      <c r="C338" s="248"/>
      <c r="D338" s="249" t="s">
        <v>145</v>
      </c>
      <c r="E338" s="250" t="s">
        <v>34</v>
      </c>
      <c r="F338" s="251" t="s">
        <v>324</v>
      </c>
      <c r="G338" s="248"/>
      <c r="H338" s="250" t="s">
        <v>34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AT338" s="257" t="s">
        <v>145</v>
      </c>
      <c r="AU338" s="257" t="s">
        <v>86</v>
      </c>
      <c r="AV338" s="12" t="s">
        <v>25</v>
      </c>
      <c r="AW338" s="12" t="s">
        <v>41</v>
      </c>
      <c r="AX338" s="12" t="s">
        <v>78</v>
      </c>
      <c r="AY338" s="257" t="s">
        <v>136</v>
      </c>
    </row>
    <row r="339" s="13" customFormat="1">
      <c r="B339" s="258"/>
      <c r="C339" s="259"/>
      <c r="D339" s="249" t="s">
        <v>145</v>
      </c>
      <c r="E339" s="260" t="s">
        <v>34</v>
      </c>
      <c r="F339" s="261" t="s">
        <v>167</v>
      </c>
      <c r="G339" s="259"/>
      <c r="H339" s="262">
        <v>6</v>
      </c>
      <c r="I339" s="263"/>
      <c r="J339" s="259"/>
      <c r="K339" s="259"/>
      <c r="L339" s="264"/>
      <c r="M339" s="265"/>
      <c r="N339" s="266"/>
      <c r="O339" s="266"/>
      <c r="P339" s="266"/>
      <c r="Q339" s="266"/>
      <c r="R339" s="266"/>
      <c r="S339" s="266"/>
      <c r="T339" s="267"/>
      <c r="AT339" s="268" t="s">
        <v>145</v>
      </c>
      <c r="AU339" s="268" t="s">
        <v>86</v>
      </c>
      <c r="AV339" s="13" t="s">
        <v>86</v>
      </c>
      <c r="AW339" s="13" t="s">
        <v>41</v>
      </c>
      <c r="AX339" s="13" t="s">
        <v>78</v>
      </c>
      <c r="AY339" s="268" t="s">
        <v>136</v>
      </c>
    </row>
    <row r="340" s="14" customFormat="1">
      <c r="B340" s="269"/>
      <c r="C340" s="270"/>
      <c r="D340" s="249" t="s">
        <v>145</v>
      </c>
      <c r="E340" s="271" t="s">
        <v>34</v>
      </c>
      <c r="F340" s="272" t="s">
        <v>148</v>
      </c>
      <c r="G340" s="270"/>
      <c r="H340" s="273">
        <v>6</v>
      </c>
      <c r="I340" s="274"/>
      <c r="J340" s="270"/>
      <c r="K340" s="270"/>
      <c r="L340" s="275"/>
      <c r="M340" s="276"/>
      <c r="N340" s="277"/>
      <c r="O340" s="277"/>
      <c r="P340" s="277"/>
      <c r="Q340" s="277"/>
      <c r="R340" s="277"/>
      <c r="S340" s="277"/>
      <c r="T340" s="278"/>
      <c r="AT340" s="279" t="s">
        <v>145</v>
      </c>
      <c r="AU340" s="279" t="s">
        <v>86</v>
      </c>
      <c r="AV340" s="14" t="s">
        <v>143</v>
      </c>
      <c r="AW340" s="14" t="s">
        <v>41</v>
      </c>
      <c r="AX340" s="14" t="s">
        <v>25</v>
      </c>
      <c r="AY340" s="279" t="s">
        <v>136</v>
      </c>
    </row>
    <row r="341" s="1" customFormat="1" ht="25.5" customHeight="1">
      <c r="B341" s="46"/>
      <c r="C341" s="235" t="s">
        <v>558</v>
      </c>
      <c r="D341" s="235" t="s">
        <v>138</v>
      </c>
      <c r="E341" s="236" t="s">
        <v>538</v>
      </c>
      <c r="F341" s="237" t="s">
        <v>539</v>
      </c>
      <c r="G341" s="238" t="s">
        <v>141</v>
      </c>
      <c r="H341" s="239">
        <v>26</v>
      </c>
      <c r="I341" s="240"/>
      <c r="J341" s="241">
        <f>ROUND(I341*H341,2)</f>
        <v>0</v>
      </c>
      <c r="K341" s="237" t="s">
        <v>142</v>
      </c>
      <c r="L341" s="72"/>
      <c r="M341" s="242" t="s">
        <v>34</v>
      </c>
      <c r="N341" s="243" t="s">
        <v>49</v>
      </c>
      <c r="O341" s="47"/>
      <c r="P341" s="244">
        <f>O341*H341</f>
        <v>0</v>
      </c>
      <c r="Q341" s="244">
        <v>0</v>
      </c>
      <c r="R341" s="244">
        <f>Q341*H341</f>
        <v>0</v>
      </c>
      <c r="S341" s="244">
        <v>0</v>
      </c>
      <c r="T341" s="245">
        <f>S341*H341</f>
        <v>0</v>
      </c>
      <c r="AR341" s="24" t="s">
        <v>143</v>
      </c>
      <c r="AT341" s="24" t="s">
        <v>138</v>
      </c>
      <c r="AU341" s="24" t="s">
        <v>86</v>
      </c>
      <c r="AY341" s="24" t="s">
        <v>136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24" t="s">
        <v>25</v>
      </c>
      <c r="BK341" s="246">
        <f>ROUND(I341*H341,2)</f>
        <v>0</v>
      </c>
      <c r="BL341" s="24" t="s">
        <v>143</v>
      </c>
      <c r="BM341" s="24" t="s">
        <v>559</v>
      </c>
    </row>
    <row r="342" s="12" customFormat="1">
      <c r="B342" s="247"/>
      <c r="C342" s="248"/>
      <c r="D342" s="249" t="s">
        <v>145</v>
      </c>
      <c r="E342" s="250" t="s">
        <v>34</v>
      </c>
      <c r="F342" s="251" t="s">
        <v>560</v>
      </c>
      <c r="G342" s="248"/>
      <c r="H342" s="250" t="s">
        <v>34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AT342" s="257" t="s">
        <v>145</v>
      </c>
      <c r="AU342" s="257" t="s">
        <v>86</v>
      </c>
      <c r="AV342" s="12" t="s">
        <v>25</v>
      </c>
      <c r="AW342" s="12" t="s">
        <v>41</v>
      </c>
      <c r="AX342" s="12" t="s">
        <v>78</v>
      </c>
      <c r="AY342" s="257" t="s">
        <v>136</v>
      </c>
    </row>
    <row r="343" s="13" customFormat="1">
      <c r="B343" s="258"/>
      <c r="C343" s="259"/>
      <c r="D343" s="249" t="s">
        <v>145</v>
      </c>
      <c r="E343" s="260" t="s">
        <v>34</v>
      </c>
      <c r="F343" s="261" t="s">
        <v>271</v>
      </c>
      <c r="G343" s="259"/>
      <c r="H343" s="262">
        <v>26</v>
      </c>
      <c r="I343" s="263"/>
      <c r="J343" s="259"/>
      <c r="K343" s="259"/>
      <c r="L343" s="264"/>
      <c r="M343" s="265"/>
      <c r="N343" s="266"/>
      <c r="O343" s="266"/>
      <c r="P343" s="266"/>
      <c r="Q343" s="266"/>
      <c r="R343" s="266"/>
      <c r="S343" s="266"/>
      <c r="T343" s="267"/>
      <c r="AT343" s="268" t="s">
        <v>145</v>
      </c>
      <c r="AU343" s="268" t="s">
        <v>86</v>
      </c>
      <c r="AV343" s="13" t="s">
        <v>86</v>
      </c>
      <c r="AW343" s="13" t="s">
        <v>41</v>
      </c>
      <c r="AX343" s="13" t="s">
        <v>78</v>
      </c>
      <c r="AY343" s="268" t="s">
        <v>136</v>
      </c>
    </row>
    <row r="344" s="14" customFormat="1">
      <c r="B344" s="269"/>
      <c r="C344" s="270"/>
      <c r="D344" s="249" t="s">
        <v>145</v>
      </c>
      <c r="E344" s="271" t="s">
        <v>34</v>
      </c>
      <c r="F344" s="272" t="s">
        <v>148</v>
      </c>
      <c r="G344" s="270"/>
      <c r="H344" s="273">
        <v>26</v>
      </c>
      <c r="I344" s="274"/>
      <c r="J344" s="270"/>
      <c r="K344" s="270"/>
      <c r="L344" s="275"/>
      <c r="M344" s="276"/>
      <c r="N344" s="277"/>
      <c r="O344" s="277"/>
      <c r="P344" s="277"/>
      <c r="Q344" s="277"/>
      <c r="R344" s="277"/>
      <c r="S344" s="277"/>
      <c r="T344" s="278"/>
      <c r="AT344" s="279" t="s">
        <v>145</v>
      </c>
      <c r="AU344" s="279" t="s">
        <v>86</v>
      </c>
      <c r="AV344" s="14" t="s">
        <v>143</v>
      </c>
      <c r="AW344" s="14" t="s">
        <v>41</v>
      </c>
      <c r="AX344" s="14" t="s">
        <v>25</v>
      </c>
      <c r="AY344" s="279" t="s">
        <v>136</v>
      </c>
    </row>
    <row r="345" s="1" customFormat="1" ht="25.5" customHeight="1">
      <c r="B345" s="46"/>
      <c r="C345" s="235" t="s">
        <v>561</v>
      </c>
      <c r="D345" s="235" t="s">
        <v>138</v>
      </c>
      <c r="E345" s="236" t="s">
        <v>562</v>
      </c>
      <c r="F345" s="237" t="s">
        <v>563</v>
      </c>
      <c r="G345" s="238" t="s">
        <v>141</v>
      </c>
      <c r="H345" s="239">
        <v>430</v>
      </c>
      <c r="I345" s="240"/>
      <c r="J345" s="241">
        <f>ROUND(I345*H345,2)</f>
        <v>0</v>
      </c>
      <c r="K345" s="237" t="s">
        <v>142</v>
      </c>
      <c r="L345" s="72"/>
      <c r="M345" s="242" t="s">
        <v>34</v>
      </c>
      <c r="N345" s="243" t="s">
        <v>49</v>
      </c>
      <c r="O345" s="47"/>
      <c r="P345" s="244">
        <f>O345*H345</f>
        <v>0</v>
      </c>
      <c r="Q345" s="244">
        <v>0</v>
      </c>
      <c r="R345" s="244">
        <f>Q345*H345</f>
        <v>0</v>
      </c>
      <c r="S345" s="244">
        <v>0</v>
      </c>
      <c r="T345" s="245">
        <f>S345*H345</f>
        <v>0</v>
      </c>
      <c r="AR345" s="24" t="s">
        <v>143</v>
      </c>
      <c r="AT345" s="24" t="s">
        <v>138</v>
      </c>
      <c r="AU345" s="24" t="s">
        <v>86</v>
      </c>
      <c r="AY345" s="24" t="s">
        <v>136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24" t="s">
        <v>25</v>
      </c>
      <c r="BK345" s="246">
        <f>ROUND(I345*H345,2)</f>
        <v>0</v>
      </c>
      <c r="BL345" s="24" t="s">
        <v>143</v>
      </c>
      <c r="BM345" s="24" t="s">
        <v>564</v>
      </c>
    </row>
    <row r="346" s="12" customFormat="1">
      <c r="B346" s="247"/>
      <c r="C346" s="248"/>
      <c r="D346" s="249" t="s">
        <v>145</v>
      </c>
      <c r="E346" s="250" t="s">
        <v>34</v>
      </c>
      <c r="F346" s="251" t="s">
        <v>565</v>
      </c>
      <c r="G346" s="248"/>
      <c r="H346" s="250" t="s">
        <v>34</v>
      </c>
      <c r="I346" s="252"/>
      <c r="J346" s="248"/>
      <c r="K346" s="248"/>
      <c r="L346" s="253"/>
      <c r="M346" s="254"/>
      <c r="N346" s="255"/>
      <c r="O346" s="255"/>
      <c r="P346" s="255"/>
      <c r="Q346" s="255"/>
      <c r="R346" s="255"/>
      <c r="S346" s="255"/>
      <c r="T346" s="256"/>
      <c r="AT346" s="257" t="s">
        <v>145</v>
      </c>
      <c r="AU346" s="257" t="s">
        <v>86</v>
      </c>
      <c r="AV346" s="12" t="s">
        <v>25</v>
      </c>
      <c r="AW346" s="12" t="s">
        <v>41</v>
      </c>
      <c r="AX346" s="12" t="s">
        <v>78</v>
      </c>
      <c r="AY346" s="257" t="s">
        <v>136</v>
      </c>
    </row>
    <row r="347" s="13" customFormat="1">
      <c r="B347" s="258"/>
      <c r="C347" s="259"/>
      <c r="D347" s="249" t="s">
        <v>145</v>
      </c>
      <c r="E347" s="260" t="s">
        <v>34</v>
      </c>
      <c r="F347" s="261" t="s">
        <v>566</v>
      </c>
      <c r="G347" s="259"/>
      <c r="H347" s="262">
        <v>430</v>
      </c>
      <c r="I347" s="263"/>
      <c r="J347" s="259"/>
      <c r="K347" s="259"/>
      <c r="L347" s="264"/>
      <c r="M347" s="265"/>
      <c r="N347" s="266"/>
      <c r="O347" s="266"/>
      <c r="P347" s="266"/>
      <c r="Q347" s="266"/>
      <c r="R347" s="266"/>
      <c r="S347" s="266"/>
      <c r="T347" s="267"/>
      <c r="AT347" s="268" t="s">
        <v>145</v>
      </c>
      <c r="AU347" s="268" t="s">
        <v>86</v>
      </c>
      <c r="AV347" s="13" t="s">
        <v>86</v>
      </c>
      <c r="AW347" s="13" t="s">
        <v>41</v>
      </c>
      <c r="AX347" s="13" t="s">
        <v>78</v>
      </c>
      <c r="AY347" s="268" t="s">
        <v>136</v>
      </c>
    </row>
    <row r="348" s="14" customFormat="1">
      <c r="B348" s="269"/>
      <c r="C348" s="270"/>
      <c r="D348" s="249" t="s">
        <v>145</v>
      </c>
      <c r="E348" s="271" t="s">
        <v>34</v>
      </c>
      <c r="F348" s="272" t="s">
        <v>148</v>
      </c>
      <c r="G348" s="270"/>
      <c r="H348" s="273">
        <v>430</v>
      </c>
      <c r="I348" s="274"/>
      <c r="J348" s="270"/>
      <c r="K348" s="270"/>
      <c r="L348" s="275"/>
      <c r="M348" s="276"/>
      <c r="N348" s="277"/>
      <c r="O348" s="277"/>
      <c r="P348" s="277"/>
      <c r="Q348" s="277"/>
      <c r="R348" s="277"/>
      <c r="S348" s="277"/>
      <c r="T348" s="278"/>
      <c r="AT348" s="279" t="s">
        <v>145</v>
      </c>
      <c r="AU348" s="279" t="s">
        <v>86</v>
      </c>
      <c r="AV348" s="14" t="s">
        <v>143</v>
      </c>
      <c r="AW348" s="14" t="s">
        <v>41</v>
      </c>
      <c r="AX348" s="14" t="s">
        <v>25</v>
      </c>
      <c r="AY348" s="279" t="s">
        <v>136</v>
      </c>
    </row>
    <row r="349" s="1" customFormat="1" ht="25.5" customHeight="1">
      <c r="B349" s="46"/>
      <c r="C349" s="235" t="s">
        <v>567</v>
      </c>
      <c r="D349" s="235" t="s">
        <v>138</v>
      </c>
      <c r="E349" s="236" t="s">
        <v>568</v>
      </c>
      <c r="F349" s="237" t="s">
        <v>569</v>
      </c>
      <c r="G349" s="238" t="s">
        <v>141</v>
      </c>
      <c r="H349" s="239">
        <v>15</v>
      </c>
      <c r="I349" s="240"/>
      <c r="J349" s="241">
        <f>ROUND(I349*H349,2)</f>
        <v>0</v>
      </c>
      <c r="K349" s="237" t="s">
        <v>142</v>
      </c>
      <c r="L349" s="72"/>
      <c r="M349" s="242" t="s">
        <v>34</v>
      </c>
      <c r="N349" s="243" t="s">
        <v>49</v>
      </c>
      <c r="O349" s="47"/>
      <c r="P349" s="244">
        <f>O349*H349</f>
        <v>0</v>
      </c>
      <c r="Q349" s="244">
        <v>0</v>
      </c>
      <c r="R349" s="244">
        <f>Q349*H349</f>
        <v>0</v>
      </c>
      <c r="S349" s="244">
        <v>0</v>
      </c>
      <c r="T349" s="245">
        <f>S349*H349</f>
        <v>0</v>
      </c>
      <c r="AR349" s="24" t="s">
        <v>143</v>
      </c>
      <c r="AT349" s="24" t="s">
        <v>138</v>
      </c>
      <c r="AU349" s="24" t="s">
        <v>86</v>
      </c>
      <c r="AY349" s="24" t="s">
        <v>136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24" t="s">
        <v>25</v>
      </c>
      <c r="BK349" s="246">
        <f>ROUND(I349*H349,2)</f>
        <v>0</v>
      </c>
      <c r="BL349" s="24" t="s">
        <v>143</v>
      </c>
      <c r="BM349" s="24" t="s">
        <v>570</v>
      </c>
    </row>
    <row r="350" s="12" customFormat="1">
      <c r="B350" s="247"/>
      <c r="C350" s="248"/>
      <c r="D350" s="249" t="s">
        <v>145</v>
      </c>
      <c r="E350" s="250" t="s">
        <v>34</v>
      </c>
      <c r="F350" s="251" t="s">
        <v>571</v>
      </c>
      <c r="G350" s="248"/>
      <c r="H350" s="250" t="s">
        <v>34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AT350" s="257" t="s">
        <v>145</v>
      </c>
      <c r="AU350" s="257" t="s">
        <v>86</v>
      </c>
      <c r="AV350" s="12" t="s">
        <v>25</v>
      </c>
      <c r="AW350" s="12" t="s">
        <v>41</v>
      </c>
      <c r="AX350" s="12" t="s">
        <v>78</v>
      </c>
      <c r="AY350" s="257" t="s">
        <v>136</v>
      </c>
    </row>
    <row r="351" s="13" customFormat="1">
      <c r="B351" s="258"/>
      <c r="C351" s="259"/>
      <c r="D351" s="249" t="s">
        <v>145</v>
      </c>
      <c r="E351" s="260" t="s">
        <v>34</v>
      </c>
      <c r="F351" s="261" t="s">
        <v>10</v>
      </c>
      <c r="G351" s="259"/>
      <c r="H351" s="262">
        <v>15</v>
      </c>
      <c r="I351" s="263"/>
      <c r="J351" s="259"/>
      <c r="K351" s="259"/>
      <c r="L351" s="264"/>
      <c r="M351" s="265"/>
      <c r="N351" s="266"/>
      <c r="O351" s="266"/>
      <c r="P351" s="266"/>
      <c r="Q351" s="266"/>
      <c r="R351" s="266"/>
      <c r="S351" s="266"/>
      <c r="T351" s="267"/>
      <c r="AT351" s="268" t="s">
        <v>145</v>
      </c>
      <c r="AU351" s="268" t="s">
        <v>86</v>
      </c>
      <c r="AV351" s="13" t="s">
        <v>86</v>
      </c>
      <c r="AW351" s="13" t="s">
        <v>41</v>
      </c>
      <c r="AX351" s="13" t="s">
        <v>78</v>
      </c>
      <c r="AY351" s="268" t="s">
        <v>136</v>
      </c>
    </row>
    <row r="352" s="14" customFormat="1">
      <c r="B352" s="269"/>
      <c r="C352" s="270"/>
      <c r="D352" s="249" t="s">
        <v>145</v>
      </c>
      <c r="E352" s="271" t="s">
        <v>34</v>
      </c>
      <c r="F352" s="272" t="s">
        <v>148</v>
      </c>
      <c r="G352" s="270"/>
      <c r="H352" s="273">
        <v>15</v>
      </c>
      <c r="I352" s="274"/>
      <c r="J352" s="270"/>
      <c r="K352" s="270"/>
      <c r="L352" s="275"/>
      <c r="M352" s="276"/>
      <c r="N352" s="277"/>
      <c r="O352" s="277"/>
      <c r="P352" s="277"/>
      <c r="Q352" s="277"/>
      <c r="R352" s="277"/>
      <c r="S352" s="277"/>
      <c r="T352" s="278"/>
      <c r="AT352" s="279" t="s">
        <v>145</v>
      </c>
      <c r="AU352" s="279" t="s">
        <v>86</v>
      </c>
      <c r="AV352" s="14" t="s">
        <v>143</v>
      </c>
      <c r="AW352" s="14" t="s">
        <v>41</v>
      </c>
      <c r="AX352" s="14" t="s">
        <v>25</v>
      </c>
      <c r="AY352" s="279" t="s">
        <v>136</v>
      </c>
    </row>
    <row r="353" s="1" customFormat="1" ht="25.5" customHeight="1">
      <c r="B353" s="46"/>
      <c r="C353" s="235" t="s">
        <v>572</v>
      </c>
      <c r="D353" s="235" t="s">
        <v>138</v>
      </c>
      <c r="E353" s="236" t="s">
        <v>573</v>
      </c>
      <c r="F353" s="237" t="s">
        <v>574</v>
      </c>
      <c r="G353" s="238" t="s">
        <v>141</v>
      </c>
      <c r="H353" s="239">
        <v>26</v>
      </c>
      <c r="I353" s="240"/>
      <c r="J353" s="241">
        <f>ROUND(I353*H353,2)</f>
        <v>0</v>
      </c>
      <c r="K353" s="237" t="s">
        <v>142</v>
      </c>
      <c r="L353" s="72"/>
      <c r="M353" s="242" t="s">
        <v>34</v>
      </c>
      <c r="N353" s="243" t="s">
        <v>49</v>
      </c>
      <c r="O353" s="47"/>
      <c r="P353" s="244">
        <f>O353*H353</f>
        <v>0</v>
      </c>
      <c r="Q353" s="244">
        <v>0</v>
      </c>
      <c r="R353" s="244">
        <f>Q353*H353</f>
        <v>0</v>
      </c>
      <c r="S353" s="244">
        <v>0</v>
      </c>
      <c r="T353" s="245">
        <f>S353*H353</f>
        <v>0</v>
      </c>
      <c r="AR353" s="24" t="s">
        <v>143</v>
      </c>
      <c r="AT353" s="24" t="s">
        <v>138</v>
      </c>
      <c r="AU353" s="24" t="s">
        <v>86</v>
      </c>
      <c r="AY353" s="24" t="s">
        <v>136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24" t="s">
        <v>25</v>
      </c>
      <c r="BK353" s="246">
        <f>ROUND(I353*H353,2)</f>
        <v>0</v>
      </c>
      <c r="BL353" s="24" t="s">
        <v>143</v>
      </c>
      <c r="BM353" s="24" t="s">
        <v>575</v>
      </c>
    </row>
    <row r="354" s="12" customFormat="1">
      <c r="B354" s="247"/>
      <c r="C354" s="248"/>
      <c r="D354" s="249" t="s">
        <v>145</v>
      </c>
      <c r="E354" s="250" t="s">
        <v>34</v>
      </c>
      <c r="F354" s="251" t="s">
        <v>576</v>
      </c>
      <c r="G354" s="248"/>
      <c r="H354" s="250" t="s">
        <v>34</v>
      </c>
      <c r="I354" s="252"/>
      <c r="J354" s="248"/>
      <c r="K354" s="248"/>
      <c r="L354" s="253"/>
      <c r="M354" s="254"/>
      <c r="N354" s="255"/>
      <c r="O354" s="255"/>
      <c r="P354" s="255"/>
      <c r="Q354" s="255"/>
      <c r="R354" s="255"/>
      <c r="S354" s="255"/>
      <c r="T354" s="256"/>
      <c r="AT354" s="257" t="s">
        <v>145</v>
      </c>
      <c r="AU354" s="257" t="s">
        <v>86</v>
      </c>
      <c r="AV354" s="12" t="s">
        <v>25</v>
      </c>
      <c r="AW354" s="12" t="s">
        <v>41</v>
      </c>
      <c r="AX354" s="12" t="s">
        <v>78</v>
      </c>
      <c r="AY354" s="257" t="s">
        <v>136</v>
      </c>
    </row>
    <row r="355" s="13" customFormat="1">
      <c r="B355" s="258"/>
      <c r="C355" s="259"/>
      <c r="D355" s="249" t="s">
        <v>145</v>
      </c>
      <c r="E355" s="260" t="s">
        <v>34</v>
      </c>
      <c r="F355" s="261" t="s">
        <v>528</v>
      </c>
      <c r="G355" s="259"/>
      <c r="H355" s="262">
        <v>26</v>
      </c>
      <c r="I355" s="263"/>
      <c r="J355" s="259"/>
      <c r="K355" s="259"/>
      <c r="L355" s="264"/>
      <c r="M355" s="265"/>
      <c r="N355" s="266"/>
      <c r="O355" s="266"/>
      <c r="P355" s="266"/>
      <c r="Q355" s="266"/>
      <c r="R355" s="266"/>
      <c r="S355" s="266"/>
      <c r="T355" s="267"/>
      <c r="AT355" s="268" t="s">
        <v>145</v>
      </c>
      <c r="AU355" s="268" t="s">
        <v>86</v>
      </c>
      <c r="AV355" s="13" t="s">
        <v>86</v>
      </c>
      <c r="AW355" s="13" t="s">
        <v>41</v>
      </c>
      <c r="AX355" s="13" t="s">
        <v>78</v>
      </c>
      <c r="AY355" s="268" t="s">
        <v>136</v>
      </c>
    </row>
    <row r="356" s="14" customFormat="1">
      <c r="B356" s="269"/>
      <c r="C356" s="270"/>
      <c r="D356" s="249" t="s">
        <v>145</v>
      </c>
      <c r="E356" s="271" t="s">
        <v>34</v>
      </c>
      <c r="F356" s="272" t="s">
        <v>148</v>
      </c>
      <c r="G356" s="270"/>
      <c r="H356" s="273">
        <v>26</v>
      </c>
      <c r="I356" s="274"/>
      <c r="J356" s="270"/>
      <c r="K356" s="270"/>
      <c r="L356" s="275"/>
      <c r="M356" s="276"/>
      <c r="N356" s="277"/>
      <c r="O356" s="277"/>
      <c r="P356" s="277"/>
      <c r="Q356" s="277"/>
      <c r="R356" s="277"/>
      <c r="S356" s="277"/>
      <c r="T356" s="278"/>
      <c r="AT356" s="279" t="s">
        <v>145</v>
      </c>
      <c r="AU356" s="279" t="s">
        <v>86</v>
      </c>
      <c r="AV356" s="14" t="s">
        <v>143</v>
      </c>
      <c r="AW356" s="14" t="s">
        <v>41</v>
      </c>
      <c r="AX356" s="14" t="s">
        <v>25</v>
      </c>
      <c r="AY356" s="279" t="s">
        <v>136</v>
      </c>
    </row>
    <row r="357" s="1" customFormat="1" ht="25.5" customHeight="1">
      <c r="B357" s="46"/>
      <c r="C357" s="235" t="s">
        <v>577</v>
      </c>
      <c r="D357" s="235" t="s">
        <v>138</v>
      </c>
      <c r="E357" s="236" t="s">
        <v>578</v>
      </c>
      <c r="F357" s="237" t="s">
        <v>579</v>
      </c>
      <c r="G357" s="238" t="s">
        <v>141</v>
      </c>
      <c r="H357" s="239">
        <v>15</v>
      </c>
      <c r="I357" s="240"/>
      <c r="J357" s="241">
        <f>ROUND(I357*H357,2)</f>
        <v>0</v>
      </c>
      <c r="K357" s="237" t="s">
        <v>142</v>
      </c>
      <c r="L357" s="72"/>
      <c r="M357" s="242" t="s">
        <v>34</v>
      </c>
      <c r="N357" s="243" t="s">
        <v>49</v>
      </c>
      <c r="O357" s="47"/>
      <c r="P357" s="244">
        <f>O357*H357</f>
        <v>0</v>
      </c>
      <c r="Q357" s="244">
        <v>0.00071000000000000002</v>
      </c>
      <c r="R357" s="244">
        <f>Q357*H357</f>
        <v>0.01065</v>
      </c>
      <c r="S357" s="244">
        <v>0</v>
      </c>
      <c r="T357" s="245">
        <f>S357*H357</f>
        <v>0</v>
      </c>
      <c r="AR357" s="24" t="s">
        <v>143</v>
      </c>
      <c r="AT357" s="24" t="s">
        <v>138</v>
      </c>
      <c r="AU357" s="24" t="s">
        <v>86</v>
      </c>
      <c r="AY357" s="24" t="s">
        <v>136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24" t="s">
        <v>25</v>
      </c>
      <c r="BK357" s="246">
        <f>ROUND(I357*H357,2)</f>
        <v>0</v>
      </c>
      <c r="BL357" s="24" t="s">
        <v>143</v>
      </c>
      <c r="BM357" s="24" t="s">
        <v>580</v>
      </c>
    </row>
    <row r="358" s="12" customFormat="1">
      <c r="B358" s="247"/>
      <c r="C358" s="248"/>
      <c r="D358" s="249" t="s">
        <v>145</v>
      </c>
      <c r="E358" s="250" t="s">
        <v>34</v>
      </c>
      <c r="F358" s="251" t="s">
        <v>581</v>
      </c>
      <c r="G358" s="248"/>
      <c r="H358" s="250" t="s">
        <v>34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AT358" s="257" t="s">
        <v>145</v>
      </c>
      <c r="AU358" s="257" t="s">
        <v>86</v>
      </c>
      <c r="AV358" s="12" t="s">
        <v>25</v>
      </c>
      <c r="AW358" s="12" t="s">
        <v>41</v>
      </c>
      <c r="AX358" s="12" t="s">
        <v>78</v>
      </c>
      <c r="AY358" s="257" t="s">
        <v>136</v>
      </c>
    </row>
    <row r="359" s="13" customFormat="1">
      <c r="B359" s="258"/>
      <c r="C359" s="259"/>
      <c r="D359" s="249" t="s">
        <v>145</v>
      </c>
      <c r="E359" s="260" t="s">
        <v>34</v>
      </c>
      <c r="F359" s="261" t="s">
        <v>10</v>
      </c>
      <c r="G359" s="259"/>
      <c r="H359" s="262">
        <v>15</v>
      </c>
      <c r="I359" s="263"/>
      <c r="J359" s="259"/>
      <c r="K359" s="259"/>
      <c r="L359" s="264"/>
      <c r="M359" s="265"/>
      <c r="N359" s="266"/>
      <c r="O359" s="266"/>
      <c r="P359" s="266"/>
      <c r="Q359" s="266"/>
      <c r="R359" s="266"/>
      <c r="S359" s="266"/>
      <c r="T359" s="267"/>
      <c r="AT359" s="268" t="s">
        <v>145</v>
      </c>
      <c r="AU359" s="268" t="s">
        <v>86</v>
      </c>
      <c r="AV359" s="13" t="s">
        <v>86</v>
      </c>
      <c r="AW359" s="13" t="s">
        <v>41</v>
      </c>
      <c r="AX359" s="13" t="s">
        <v>78</v>
      </c>
      <c r="AY359" s="268" t="s">
        <v>136</v>
      </c>
    </row>
    <row r="360" s="14" customFormat="1">
      <c r="B360" s="269"/>
      <c r="C360" s="270"/>
      <c r="D360" s="249" t="s">
        <v>145</v>
      </c>
      <c r="E360" s="271" t="s">
        <v>34</v>
      </c>
      <c r="F360" s="272" t="s">
        <v>148</v>
      </c>
      <c r="G360" s="270"/>
      <c r="H360" s="273">
        <v>15</v>
      </c>
      <c r="I360" s="274"/>
      <c r="J360" s="270"/>
      <c r="K360" s="270"/>
      <c r="L360" s="275"/>
      <c r="M360" s="276"/>
      <c r="N360" s="277"/>
      <c r="O360" s="277"/>
      <c r="P360" s="277"/>
      <c r="Q360" s="277"/>
      <c r="R360" s="277"/>
      <c r="S360" s="277"/>
      <c r="T360" s="278"/>
      <c r="AT360" s="279" t="s">
        <v>145</v>
      </c>
      <c r="AU360" s="279" t="s">
        <v>86</v>
      </c>
      <c r="AV360" s="14" t="s">
        <v>143</v>
      </c>
      <c r="AW360" s="14" t="s">
        <v>41</v>
      </c>
      <c r="AX360" s="14" t="s">
        <v>25</v>
      </c>
      <c r="AY360" s="279" t="s">
        <v>136</v>
      </c>
    </row>
    <row r="361" s="1" customFormat="1" ht="38.25" customHeight="1">
      <c r="B361" s="46"/>
      <c r="C361" s="235" t="s">
        <v>582</v>
      </c>
      <c r="D361" s="235" t="s">
        <v>138</v>
      </c>
      <c r="E361" s="236" t="s">
        <v>583</v>
      </c>
      <c r="F361" s="237" t="s">
        <v>584</v>
      </c>
      <c r="G361" s="238" t="s">
        <v>141</v>
      </c>
      <c r="H361" s="239">
        <v>15</v>
      </c>
      <c r="I361" s="240"/>
      <c r="J361" s="241">
        <f>ROUND(I361*H361,2)</f>
        <v>0</v>
      </c>
      <c r="K361" s="237" t="s">
        <v>142</v>
      </c>
      <c r="L361" s="72"/>
      <c r="M361" s="242" t="s">
        <v>34</v>
      </c>
      <c r="N361" s="243" t="s">
        <v>49</v>
      </c>
      <c r="O361" s="47"/>
      <c r="P361" s="244">
        <f>O361*H361</f>
        <v>0</v>
      </c>
      <c r="Q361" s="244">
        <v>0</v>
      </c>
      <c r="R361" s="244">
        <f>Q361*H361</f>
        <v>0</v>
      </c>
      <c r="S361" s="244">
        <v>0</v>
      </c>
      <c r="T361" s="245">
        <f>S361*H361</f>
        <v>0</v>
      </c>
      <c r="AR361" s="24" t="s">
        <v>143</v>
      </c>
      <c r="AT361" s="24" t="s">
        <v>138</v>
      </c>
      <c r="AU361" s="24" t="s">
        <v>86</v>
      </c>
      <c r="AY361" s="24" t="s">
        <v>136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24" t="s">
        <v>25</v>
      </c>
      <c r="BK361" s="246">
        <f>ROUND(I361*H361,2)</f>
        <v>0</v>
      </c>
      <c r="BL361" s="24" t="s">
        <v>143</v>
      </c>
      <c r="BM361" s="24" t="s">
        <v>585</v>
      </c>
    </row>
    <row r="362" s="12" customFormat="1">
      <c r="B362" s="247"/>
      <c r="C362" s="248"/>
      <c r="D362" s="249" t="s">
        <v>145</v>
      </c>
      <c r="E362" s="250" t="s">
        <v>34</v>
      </c>
      <c r="F362" s="251" t="s">
        <v>338</v>
      </c>
      <c r="G362" s="248"/>
      <c r="H362" s="250" t="s">
        <v>34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AT362" s="257" t="s">
        <v>145</v>
      </c>
      <c r="AU362" s="257" t="s">
        <v>86</v>
      </c>
      <c r="AV362" s="12" t="s">
        <v>25</v>
      </c>
      <c r="AW362" s="12" t="s">
        <v>41</v>
      </c>
      <c r="AX362" s="12" t="s">
        <v>78</v>
      </c>
      <c r="AY362" s="257" t="s">
        <v>136</v>
      </c>
    </row>
    <row r="363" s="13" customFormat="1">
      <c r="B363" s="258"/>
      <c r="C363" s="259"/>
      <c r="D363" s="249" t="s">
        <v>145</v>
      </c>
      <c r="E363" s="260" t="s">
        <v>34</v>
      </c>
      <c r="F363" s="261" t="s">
        <v>10</v>
      </c>
      <c r="G363" s="259"/>
      <c r="H363" s="262">
        <v>15</v>
      </c>
      <c r="I363" s="263"/>
      <c r="J363" s="259"/>
      <c r="K363" s="259"/>
      <c r="L363" s="264"/>
      <c r="M363" s="265"/>
      <c r="N363" s="266"/>
      <c r="O363" s="266"/>
      <c r="P363" s="266"/>
      <c r="Q363" s="266"/>
      <c r="R363" s="266"/>
      <c r="S363" s="266"/>
      <c r="T363" s="267"/>
      <c r="AT363" s="268" t="s">
        <v>145</v>
      </c>
      <c r="AU363" s="268" t="s">
        <v>86</v>
      </c>
      <c r="AV363" s="13" t="s">
        <v>86</v>
      </c>
      <c r="AW363" s="13" t="s">
        <v>41</v>
      </c>
      <c r="AX363" s="13" t="s">
        <v>78</v>
      </c>
      <c r="AY363" s="268" t="s">
        <v>136</v>
      </c>
    </row>
    <row r="364" s="14" customFormat="1">
      <c r="B364" s="269"/>
      <c r="C364" s="270"/>
      <c r="D364" s="249" t="s">
        <v>145</v>
      </c>
      <c r="E364" s="271" t="s">
        <v>34</v>
      </c>
      <c r="F364" s="272" t="s">
        <v>148</v>
      </c>
      <c r="G364" s="270"/>
      <c r="H364" s="273">
        <v>15</v>
      </c>
      <c r="I364" s="274"/>
      <c r="J364" s="270"/>
      <c r="K364" s="270"/>
      <c r="L364" s="275"/>
      <c r="M364" s="276"/>
      <c r="N364" s="277"/>
      <c r="O364" s="277"/>
      <c r="P364" s="277"/>
      <c r="Q364" s="277"/>
      <c r="R364" s="277"/>
      <c r="S364" s="277"/>
      <c r="T364" s="278"/>
      <c r="AT364" s="279" t="s">
        <v>145</v>
      </c>
      <c r="AU364" s="279" t="s">
        <v>86</v>
      </c>
      <c r="AV364" s="14" t="s">
        <v>143</v>
      </c>
      <c r="AW364" s="14" t="s">
        <v>41</v>
      </c>
      <c r="AX364" s="14" t="s">
        <v>25</v>
      </c>
      <c r="AY364" s="279" t="s">
        <v>136</v>
      </c>
    </row>
    <row r="365" s="1" customFormat="1" ht="38.25" customHeight="1">
      <c r="B365" s="46"/>
      <c r="C365" s="235" t="s">
        <v>586</v>
      </c>
      <c r="D365" s="235" t="s">
        <v>138</v>
      </c>
      <c r="E365" s="236" t="s">
        <v>587</v>
      </c>
      <c r="F365" s="237" t="s">
        <v>588</v>
      </c>
      <c r="G365" s="238" t="s">
        <v>141</v>
      </c>
      <c r="H365" s="239">
        <v>124</v>
      </c>
      <c r="I365" s="240"/>
      <c r="J365" s="241">
        <f>ROUND(I365*H365,2)</f>
        <v>0</v>
      </c>
      <c r="K365" s="237" t="s">
        <v>142</v>
      </c>
      <c r="L365" s="72"/>
      <c r="M365" s="242" t="s">
        <v>34</v>
      </c>
      <c r="N365" s="243" t="s">
        <v>49</v>
      </c>
      <c r="O365" s="47"/>
      <c r="P365" s="244">
        <f>O365*H365</f>
        <v>0</v>
      </c>
      <c r="Q365" s="244">
        <v>0.1837</v>
      </c>
      <c r="R365" s="244">
        <f>Q365*H365</f>
        <v>22.7788</v>
      </c>
      <c r="S365" s="244">
        <v>0</v>
      </c>
      <c r="T365" s="245">
        <f>S365*H365</f>
        <v>0</v>
      </c>
      <c r="AR365" s="24" t="s">
        <v>143</v>
      </c>
      <c r="AT365" s="24" t="s">
        <v>138</v>
      </c>
      <c r="AU365" s="24" t="s">
        <v>86</v>
      </c>
      <c r="AY365" s="24" t="s">
        <v>136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24" t="s">
        <v>25</v>
      </c>
      <c r="BK365" s="246">
        <f>ROUND(I365*H365,2)</f>
        <v>0</v>
      </c>
      <c r="BL365" s="24" t="s">
        <v>143</v>
      </c>
      <c r="BM365" s="24" t="s">
        <v>589</v>
      </c>
    </row>
    <row r="366" s="12" customFormat="1">
      <c r="B366" s="247"/>
      <c r="C366" s="248"/>
      <c r="D366" s="249" t="s">
        <v>145</v>
      </c>
      <c r="E366" s="250" t="s">
        <v>34</v>
      </c>
      <c r="F366" s="251" t="s">
        <v>590</v>
      </c>
      <c r="G366" s="248"/>
      <c r="H366" s="250" t="s">
        <v>34</v>
      </c>
      <c r="I366" s="252"/>
      <c r="J366" s="248"/>
      <c r="K366" s="248"/>
      <c r="L366" s="253"/>
      <c r="M366" s="254"/>
      <c r="N366" s="255"/>
      <c r="O366" s="255"/>
      <c r="P366" s="255"/>
      <c r="Q366" s="255"/>
      <c r="R366" s="255"/>
      <c r="S366" s="255"/>
      <c r="T366" s="256"/>
      <c r="AT366" s="257" t="s">
        <v>145</v>
      </c>
      <c r="AU366" s="257" t="s">
        <v>86</v>
      </c>
      <c r="AV366" s="12" t="s">
        <v>25</v>
      </c>
      <c r="AW366" s="12" t="s">
        <v>41</v>
      </c>
      <c r="AX366" s="12" t="s">
        <v>78</v>
      </c>
      <c r="AY366" s="257" t="s">
        <v>136</v>
      </c>
    </row>
    <row r="367" s="13" customFormat="1">
      <c r="B367" s="258"/>
      <c r="C367" s="259"/>
      <c r="D367" s="249" t="s">
        <v>145</v>
      </c>
      <c r="E367" s="260" t="s">
        <v>34</v>
      </c>
      <c r="F367" s="261" t="s">
        <v>591</v>
      </c>
      <c r="G367" s="259"/>
      <c r="H367" s="262">
        <v>124</v>
      </c>
      <c r="I367" s="263"/>
      <c r="J367" s="259"/>
      <c r="K367" s="259"/>
      <c r="L367" s="264"/>
      <c r="M367" s="265"/>
      <c r="N367" s="266"/>
      <c r="O367" s="266"/>
      <c r="P367" s="266"/>
      <c r="Q367" s="266"/>
      <c r="R367" s="266"/>
      <c r="S367" s="266"/>
      <c r="T367" s="267"/>
      <c r="AT367" s="268" t="s">
        <v>145</v>
      </c>
      <c r="AU367" s="268" t="s">
        <v>86</v>
      </c>
      <c r="AV367" s="13" t="s">
        <v>86</v>
      </c>
      <c r="AW367" s="13" t="s">
        <v>41</v>
      </c>
      <c r="AX367" s="13" t="s">
        <v>78</v>
      </c>
      <c r="AY367" s="268" t="s">
        <v>136</v>
      </c>
    </row>
    <row r="368" s="14" customFormat="1">
      <c r="B368" s="269"/>
      <c r="C368" s="270"/>
      <c r="D368" s="249" t="s">
        <v>145</v>
      </c>
      <c r="E368" s="271" t="s">
        <v>34</v>
      </c>
      <c r="F368" s="272" t="s">
        <v>148</v>
      </c>
      <c r="G368" s="270"/>
      <c r="H368" s="273">
        <v>124</v>
      </c>
      <c r="I368" s="274"/>
      <c r="J368" s="270"/>
      <c r="K368" s="270"/>
      <c r="L368" s="275"/>
      <c r="M368" s="276"/>
      <c r="N368" s="277"/>
      <c r="O368" s="277"/>
      <c r="P368" s="277"/>
      <c r="Q368" s="277"/>
      <c r="R368" s="277"/>
      <c r="S368" s="277"/>
      <c r="T368" s="278"/>
      <c r="AT368" s="279" t="s">
        <v>145</v>
      </c>
      <c r="AU368" s="279" t="s">
        <v>86</v>
      </c>
      <c r="AV368" s="14" t="s">
        <v>143</v>
      </c>
      <c r="AW368" s="14" t="s">
        <v>41</v>
      </c>
      <c r="AX368" s="14" t="s">
        <v>25</v>
      </c>
      <c r="AY368" s="279" t="s">
        <v>136</v>
      </c>
    </row>
    <row r="369" s="1" customFormat="1" ht="16.5" customHeight="1">
      <c r="B369" s="46"/>
      <c r="C369" s="283" t="s">
        <v>592</v>
      </c>
      <c r="D369" s="283" t="s">
        <v>390</v>
      </c>
      <c r="E369" s="284" t="s">
        <v>593</v>
      </c>
      <c r="F369" s="285" t="s">
        <v>594</v>
      </c>
      <c r="G369" s="286" t="s">
        <v>141</v>
      </c>
      <c r="H369" s="287">
        <v>126.48</v>
      </c>
      <c r="I369" s="288"/>
      <c r="J369" s="289">
        <f>ROUND(I369*H369,2)</f>
        <v>0</v>
      </c>
      <c r="K369" s="285" t="s">
        <v>34</v>
      </c>
      <c r="L369" s="290"/>
      <c r="M369" s="291" t="s">
        <v>34</v>
      </c>
      <c r="N369" s="292" t="s">
        <v>49</v>
      </c>
      <c r="O369" s="47"/>
      <c r="P369" s="244">
        <f>O369*H369</f>
        <v>0</v>
      </c>
      <c r="Q369" s="244">
        <v>0.222</v>
      </c>
      <c r="R369" s="244">
        <f>Q369*H369</f>
        <v>28.07856</v>
      </c>
      <c r="S369" s="244">
        <v>0</v>
      </c>
      <c r="T369" s="245">
        <f>S369*H369</f>
        <v>0</v>
      </c>
      <c r="AR369" s="24" t="s">
        <v>179</v>
      </c>
      <c r="AT369" s="24" t="s">
        <v>390</v>
      </c>
      <c r="AU369" s="24" t="s">
        <v>86</v>
      </c>
      <c r="AY369" s="24" t="s">
        <v>136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24" t="s">
        <v>25</v>
      </c>
      <c r="BK369" s="246">
        <f>ROUND(I369*H369,2)</f>
        <v>0</v>
      </c>
      <c r="BL369" s="24" t="s">
        <v>143</v>
      </c>
      <c r="BM369" s="24" t="s">
        <v>595</v>
      </c>
    </row>
    <row r="370" s="12" customFormat="1">
      <c r="B370" s="247"/>
      <c r="C370" s="248"/>
      <c r="D370" s="249" t="s">
        <v>145</v>
      </c>
      <c r="E370" s="250" t="s">
        <v>34</v>
      </c>
      <c r="F370" s="251" t="s">
        <v>596</v>
      </c>
      <c r="G370" s="248"/>
      <c r="H370" s="250" t="s">
        <v>34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AT370" s="257" t="s">
        <v>145</v>
      </c>
      <c r="AU370" s="257" t="s">
        <v>86</v>
      </c>
      <c r="AV370" s="12" t="s">
        <v>25</v>
      </c>
      <c r="AW370" s="12" t="s">
        <v>41</v>
      </c>
      <c r="AX370" s="12" t="s">
        <v>78</v>
      </c>
      <c r="AY370" s="257" t="s">
        <v>136</v>
      </c>
    </row>
    <row r="371" s="13" customFormat="1">
      <c r="B371" s="258"/>
      <c r="C371" s="259"/>
      <c r="D371" s="249" t="s">
        <v>145</v>
      </c>
      <c r="E371" s="260" t="s">
        <v>34</v>
      </c>
      <c r="F371" s="261" t="s">
        <v>597</v>
      </c>
      <c r="G371" s="259"/>
      <c r="H371" s="262">
        <v>126.48</v>
      </c>
      <c r="I371" s="263"/>
      <c r="J371" s="259"/>
      <c r="K371" s="259"/>
      <c r="L371" s="264"/>
      <c r="M371" s="265"/>
      <c r="N371" s="266"/>
      <c r="O371" s="266"/>
      <c r="P371" s="266"/>
      <c r="Q371" s="266"/>
      <c r="R371" s="266"/>
      <c r="S371" s="266"/>
      <c r="T371" s="267"/>
      <c r="AT371" s="268" t="s">
        <v>145</v>
      </c>
      <c r="AU371" s="268" t="s">
        <v>86</v>
      </c>
      <c r="AV371" s="13" t="s">
        <v>86</v>
      </c>
      <c r="AW371" s="13" t="s">
        <v>41</v>
      </c>
      <c r="AX371" s="13" t="s">
        <v>78</v>
      </c>
      <c r="AY371" s="268" t="s">
        <v>136</v>
      </c>
    </row>
    <row r="372" s="14" customFormat="1">
      <c r="B372" s="269"/>
      <c r="C372" s="270"/>
      <c r="D372" s="249" t="s">
        <v>145</v>
      </c>
      <c r="E372" s="271" t="s">
        <v>34</v>
      </c>
      <c r="F372" s="272" t="s">
        <v>148</v>
      </c>
      <c r="G372" s="270"/>
      <c r="H372" s="273">
        <v>126.48</v>
      </c>
      <c r="I372" s="274"/>
      <c r="J372" s="270"/>
      <c r="K372" s="270"/>
      <c r="L372" s="275"/>
      <c r="M372" s="276"/>
      <c r="N372" s="277"/>
      <c r="O372" s="277"/>
      <c r="P372" s="277"/>
      <c r="Q372" s="277"/>
      <c r="R372" s="277"/>
      <c r="S372" s="277"/>
      <c r="T372" s="278"/>
      <c r="AT372" s="279" t="s">
        <v>145</v>
      </c>
      <c r="AU372" s="279" t="s">
        <v>86</v>
      </c>
      <c r="AV372" s="14" t="s">
        <v>143</v>
      </c>
      <c r="AW372" s="14" t="s">
        <v>41</v>
      </c>
      <c r="AX372" s="14" t="s">
        <v>25</v>
      </c>
      <c r="AY372" s="279" t="s">
        <v>136</v>
      </c>
    </row>
    <row r="373" s="1" customFormat="1" ht="38.25" customHeight="1">
      <c r="B373" s="46"/>
      <c r="C373" s="235" t="s">
        <v>598</v>
      </c>
      <c r="D373" s="235" t="s">
        <v>138</v>
      </c>
      <c r="E373" s="236" t="s">
        <v>587</v>
      </c>
      <c r="F373" s="237" t="s">
        <v>588</v>
      </c>
      <c r="G373" s="238" t="s">
        <v>141</v>
      </c>
      <c r="H373" s="239">
        <v>18</v>
      </c>
      <c r="I373" s="240"/>
      <c r="J373" s="241">
        <f>ROUND(I373*H373,2)</f>
        <v>0</v>
      </c>
      <c r="K373" s="237" t="s">
        <v>142</v>
      </c>
      <c r="L373" s="72"/>
      <c r="M373" s="242" t="s">
        <v>34</v>
      </c>
      <c r="N373" s="243" t="s">
        <v>49</v>
      </c>
      <c r="O373" s="47"/>
      <c r="P373" s="244">
        <f>O373*H373</f>
        <v>0</v>
      </c>
      <c r="Q373" s="244">
        <v>0.1837</v>
      </c>
      <c r="R373" s="244">
        <f>Q373*H373</f>
        <v>3.3066</v>
      </c>
      <c r="S373" s="244">
        <v>0</v>
      </c>
      <c r="T373" s="245">
        <f>S373*H373</f>
        <v>0</v>
      </c>
      <c r="AR373" s="24" t="s">
        <v>143</v>
      </c>
      <c r="AT373" s="24" t="s">
        <v>138</v>
      </c>
      <c r="AU373" s="24" t="s">
        <v>86</v>
      </c>
      <c r="AY373" s="24" t="s">
        <v>136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24" t="s">
        <v>25</v>
      </c>
      <c r="BK373" s="246">
        <f>ROUND(I373*H373,2)</f>
        <v>0</v>
      </c>
      <c r="BL373" s="24" t="s">
        <v>143</v>
      </c>
      <c r="BM373" s="24" t="s">
        <v>599</v>
      </c>
    </row>
    <row r="374" s="12" customFormat="1">
      <c r="B374" s="247"/>
      <c r="C374" s="248"/>
      <c r="D374" s="249" t="s">
        <v>145</v>
      </c>
      <c r="E374" s="250" t="s">
        <v>34</v>
      </c>
      <c r="F374" s="251" t="s">
        <v>555</v>
      </c>
      <c r="G374" s="248"/>
      <c r="H374" s="250" t="s">
        <v>34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AT374" s="257" t="s">
        <v>145</v>
      </c>
      <c r="AU374" s="257" t="s">
        <v>86</v>
      </c>
      <c r="AV374" s="12" t="s">
        <v>25</v>
      </c>
      <c r="AW374" s="12" t="s">
        <v>41</v>
      </c>
      <c r="AX374" s="12" t="s">
        <v>78</v>
      </c>
      <c r="AY374" s="257" t="s">
        <v>136</v>
      </c>
    </row>
    <row r="375" s="13" customFormat="1">
      <c r="B375" s="258"/>
      <c r="C375" s="259"/>
      <c r="D375" s="249" t="s">
        <v>145</v>
      </c>
      <c r="E375" s="260" t="s">
        <v>34</v>
      </c>
      <c r="F375" s="261" t="s">
        <v>223</v>
      </c>
      <c r="G375" s="259"/>
      <c r="H375" s="262">
        <v>18</v>
      </c>
      <c r="I375" s="263"/>
      <c r="J375" s="259"/>
      <c r="K375" s="259"/>
      <c r="L375" s="264"/>
      <c r="M375" s="265"/>
      <c r="N375" s="266"/>
      <c r="O375" s="266"/>
      <c r="P375" s="266"/>
      <c r="Q375" s="266"/>
      <c r="R375" s="266"/>
      <c r="S375" s="266"/>
      <c r="T375" s="267"/>
      <c r="AT375" s="268" t="s">
        <v>145</v>
      </c>
      <c r="AU375" s="268" t="s">
        <v>86</v>
      </c>
      <c r="AV375" s="13" t="s">
        <v>86</v>
      </c>
      <c r="AW375" s="13" t="s">
        <v>41</v>
      </c>
      <c r="AX375" s="13" t="s">
        <v>78</v>
      </c>
      <c r="AY375" s="268" t="s">
        <v>136</v>
      </c>
    </row>
    <row r="376" s="14" customFormat="1">
      <c r="B376" s="269"/>
      <c r="C376" s="270"/>
      <c r="D376" s="249" t="s">
        <v>145</v>
      </c>
      <c r="E376" s="271" t="s">
        <v>34</v>
      </c>
      <c r="F376" s="272" t="s">
        <v>148</v>
      </c>
      <c r="G376" s="270"/>
      <c r="H376" s="273">
        <v>18</v>
      </c>
      <c r="I376" s="274"/>
      <c r="J376" s="270"/>
      <c r="K376" s="270"/>
      <c r="L376" s="275"/>
      <c r="M376" s="276"/>
      <c r="N376" s="277"/>
      <c r="O376" s="277"/>
      <c r="P376" s="277"/>
      <c r="Q376" s="277"/>
      <c r="R376" s="277"/>
      <c r="S376" s="277"/>
      <c r="T376" s="278"/>
      <c r="AT376" s="279" t="s">
        <v>145</v>
      </c>
      <c r="AU376" s="279" t="s">
        <v>86</v>
      </c>
      <c r="AV376" s="14" t="s">
        <v>143</v>
      </c>
      <c r="AW376" s="14" t="s">
        <v>41</v>
      </c>
      <c r="AX376" s="14" t="s">
        <v>25</v>
      </c>
      <c r="AY376" s="279" t="s">
        <v>136</v>
      </c>
    </row>
    <row r="377" s="1" customFormat="1" ht="16.5" customHeight="1">
      <c r="B377" s="46"/>
      <c r="C377" s="283" t="s">
        <v>600</v>
      </c>
      <c r="D377" s="283" t="s">
        <v>390</v>
      </c>
      <c r="E377" s="284" t="s">
        <v>601</v>
      </c>
      <c r="F377" s="285" t="s">
        <v>602</v>
      </c>
      <c r="G377" s="286" t="s">
        <v>141</v>
      </c>
      <c r="H377" s="287">
        <v>18</v>
      </c>
      <c r="I377" s="288"/>
      <c r="J377" s="289">
        <f>ROUND(I377*H377,2)</f>
        <v>0</v>
      </c>
      <c r="K377" s="285" t="s">
        <v>34</v>
      </c>
      <c r="L377" s="290"/>
      <c r="M377" s="291" t="s">
        <v>34</v>
      </c>
      <c r="N377" s="292" t="s">
        <v>49</v>
      </c>
      <c r="O377" s="47"/>
      <c r="P377" s="244">
        <f>O377*H377</f>
        <v>0</v>
      </c>
      <c r="Q377" s="244">
        <v>0</v>
      </c>
      <c r="R377" s="244">
        <f>Q377*H377</f>
        <v>0</v>
      </c>
      <c r="S377" s="244">
        <v>0</v>
      </c>
      <c r="T377" s="245">
        <f>S377*H377</f>
        <v>0</v>
      </c>
      <c r="AR377" s="24" t="s">
        <v>179</v>
      </c>
      <c r="AT377" s="24" t="s">
        <v>390</v>
      </c>
      <c r="AU377" s="24" t="s">
        <v>86</v>
      </c>
      <c r="AY377" s="24" t="s">
        <v>136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24" t="s">
        <v>25</v>
      </c>
      <c r="BK377" s="246">
        <f>ROUND(I377*H377,2)</f>
        <v>0</v>
      </c>
      <c r="BL377" s="24" t="s">
        <v>143</v>
      </c>
      <c r="BM377" s="24" t="s">
        <v>603</v>
      </c>
    </row>
    <row r="378" s="12" customFormat="1">
      <c r="B378" s="247"/>
      <c r="C378" s="248"/>
      <c r="D378" s="249" t="s">
        <v>145</v>
      </c>
      <c r="E378" s="250" t="s">
        <v>34</v>
      </c>
      <c r="F378" s="251" t="s">
        <v>555</v>
      </c>
      <c r="G378" s="248"/>
      <c r="H378" s="250" t="s">
        <v>34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AT378" s="257" t="s">
        <v>145</v>
      </c>
      <c r="AU378" s="257" t="s">
        <v>86</v>
      </c>
      <c r="AV378" s="12" t="s">
        <v>25</v>
      </c>
      <c r="AW378" s="12" t="s">
        <v>41</v>
      </c>
      <c r="AX378" s="12" t="s">
        <v>78</v>
      </c>
      <c r="AY378" s="257" t="s">
        <v>136</v>
      </c>
    </row>
    <row r="379" s="13" customFormat="1">
      <c r="B379" s="258"/>
      <c r="C379" s="259"/>
      <c r="D379" s="249" t="s">
        <v>145</v>
      </c>
      <c r="E379" s="260" t="s">
        <v>34</v>
      </c>
      <c r="F379" s="261" t="s">
        <v>223</v>
      </c>
      <c r="G379" s="259"/>
      <c r="H379" s="262">
        <v>18</v>
      </c>
      <c r="I379" s="263"/>
      <c r="J379" s="259"/>
      <c r="K379" s="259"/>
      <c r="L379" s="264"/>
      <c r="M379" s="265"/>
      <c r="N379" s="266"/>
      <c r="O379" s="266"/>
      <c r="P379" s="266"/>
      <c r="Q379" s="266"/>
      <c r="R379" s="266"/>
      <c r="S379" s="266"/>
      <c r="T379" s="267"/>
      <c r="AT379" s="268" t="s">
        <v>145</v>
      </c>
      <c r="AU379" s="268" t="s">
        <v>86</v>
      </c>
      <c r="AV379" s="13" t="s">
        <v>86</v>
      </c>
      <c r="AW379" s="13" t="s">
        <v>41</v>
      </c>
      <c r="AX379" s="13" t="s">
        <v>78</v>
      </c>
      <c r="AY379" s="268" t="s">
        <v>136</v>
      </c>
    </row>
    <row r="380" s="14" customFormat="1">
      <c r="B380" s="269"/>
      <c r="C380" s="270"/>
      <c r="D380" s="249" t="s">
        <v>145</v>
      </c>
      <c r="E380" s="271" t="s">
        <v>34</v>
      </c>
      <c r="F380" s="272" t="s">
        <v>148</v>
      </c>
      <c r="G380" s="270"/>
      <c r="H380" s="273">
        <v>18</v>
      </c>
      <c r="I380" s="274"/>
      <c r="J380" s="270"/>
      <c r="K380" s="270"/>
      <c r="L380" s="275"/>
      <c r="M380" s="276"/>
      <c r="N380" s="277"/>
      <c r="O380" s="277"/>
      <c r="P380" s="277"/>
      <c r="Q380" s="277"/>
      <c r="R380" s="277"/>
      <c r="S380" s="277"/>
      <c r="T380" s="278"/>
      <c r="AT380" s="279" t="s">
        <v>145</v>
      </c>
      <c r="AU380" s="279" t="s">
        <v>86</v>
      </c>
      <c r="AV380" s="14" t="s">
        <v>143</v>
      </c>
      <c r="AW380" s="14" t="s">
        <v>41</v>
      </c>
      <c r="AX380" s="14" t="s">
        <v>25</v>
      </c>
      <c r="AY380" s="279" t="s">
        <v>136</v>
      </c>
    </row>
    <row r="381" s="1" customFormat="1" ht="51" customHeight="1">
      <c r="B381" s="46"/>
      <c r="C381" s="235" t="s">
        <v>604</v>
      </c>
      <c r="D381" s="235" t="s">
        <v>138</v>
      </c>
      <c r="E381" s="236" t="s">
        <v>605</v>
      </c>
      <c r="F381" s="237" t="s">
        <v>606</v>
      </c>
      <c r="G381" s="238" t="s">
        <v>141</v>
      </c>
      <c r="H381" s="239">
        <v>1654</v>
      </c>
      <c r="I381" s="240"/>
      <c r="J381" s="241">
        <f>ROUND(I381*H381,2)</f>
        <v>0</v>
      </c>
      <c r="K381" s="237" t="s">
        <v>142</v>
      </c>
      <c r="L381" s="72"/>
      <c r="M381" s="242" t="s">
        <v>34</v>
      </c>
      <c r="N381" s="243" t="s">
        <v>49</v>
      </c>
      <c r="O381" s="47"/>
      <c r="P381" s="244">
        <f>O381*H381</f>
        <v>0</v>
      </c>
      <c r="Q381" s="244">
        <v>0.084250000000000005</v>
      </c>
      <c r="R381" s="244">
        <f>Q381*H381</f>
        <v>139.34950000000001</v>
      </c>
      <c r="S381" s="244">
        <v>0</v>
      </c>
      <c r="T381" s="245">
        <f>S381*H381</f>
        <v>0</v>
      </c>
      <c r="AR381" s="24" t="s">
        <v>143</v>
      </c>
      <c r="AT381" s="24" t="s">
        <v>138</v>
      </c>
      <c r="AU381" s="24" t="s">
        <v>86</v>
      </c>
      <c r="AY381" s="24" t="s">
        <v>136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24" t="s">
        <v>25</v>
      </c>
      <c r="BK381" s="246">
        <f>ROUND(I381*H381,2)</f>
        <v>0</v>
      </c>
      <c r="BL381" s="24" t="s">
        <v>143</v>
      </c>
      <c r="BM381" s="24" t="s">
        <v>607</v>
      </c>
    </row>
    <row r="382" s="12" customFormat="1">
      <c r="B382" s="247"/>
      <c r="C382" s="248"/>
      <c r="D382" s="249" t="s">
        <v>145</v>
      </c>
      <c r="E382" s="250" t="s">
        <v>34</v>
      </c>
      <c r="F382" s="251" t="s">
        <v>608</v>
      </c>
      <c r="G382" s="248"/>
      <c r="H382" s="250" t="s">
        <v>34</v>
      </c>
      <c r="I382" s="252"/>
      <c r="J382" s="248"/>
      <c r="K382" s="248"/>
      <c r="L382" s="253"/>
      <c r="M382" s="254"/>
      <c r="N382" s="255"/>
      <c r="O382" s="255"/>
      <c r="P382" s="255"/>
      <c r="Q382" s="255"/>
      <c r="R382" s="255"/>
      <c r="S382" s="255"/>
      <c r="T382" s="256"/>
      <c r="AT382" s="257" t="s">
        <v>145</v>
      </c>
      <c r="AU382" s="257" t="s">
        <v>86</v>
      </c>
      <c r="AV382" s="12" t="s">
        <v>25</v>
      </c>
      <c r="AW382" s="12" t="s">
        <v>41</v>
      </c>
      <c r="AX382" s="12" t="s">
        <v>78</v>
      </c>
      <c r="AY382" s="257" t="s">
        <v>136</v>
      </c>
    </row>
    <row r="383" s="13" customFormat="1">
      <c r="B383" s="258"/>
      <c r="C383" s="259"/>
      <c r="D383" s="249" t="s">
        <v>145</v>
      </c>
      <c r="E383" s="260" t="s">
        <v>34</v>
      </c>
      <c r="F383" s="261" t="s">
        <v>609</v>
      </c>
      <c r="G383" s="259"/>
      <c r="H383" s="262">
        <v>1654</v>
      </c>
      <c r="I383" s="263"/>
      <c r="J383" s="259"/>
      <c r="K383" s="259"/>
      <c r="L383" s="264"/>
      <c r="M383" s="265"/>
      <c r="N383" s="266"/>
      <c r="O383" s="266"/>
      <c r="P383" s="266"/>
      <c r="Q383" s="266"/>
      <c r="R383" s="266"/>
      <c r="S383" s="266"/>
      <c r="T383" s="267"/>
      <c r="AT383" s="268" t="s">
        <v>145</v>
      </c>
      <c r="AU383" s="268" t="s">
        <v>86</v>
      </c>
      <c r="AV383" s="13" t="s">
        <v>86</v>
      </c>
      <c r="AW383" s="13" t="s">
        <v>41</v>
      </c>
      <c r="AX383" s="13" t="s">
        <v>78</v>
      </c>
      <c r="AY383" s="268" t="s">
        <v>136</v>
      </c>
    </row>
    <row r="384" s="14" customFormat="1">
      <c r="B384" s="269"/>
      <c r="C384" s="270"/>
      <c r="D384" s="249" t="s">
        <v>145</v>
      </c>
      <c r="E384" s="271" t="s">
        <v>34</v>
      </c>
      <c r="F384" s="272" t="s">
        <v>148</v>
      </c>
      <c r="G384" s="270"/>
      <c r="H384" s="273">
        <v>1654</v>
      </c>
      <c r="I384" s="274"/>
      <c r="J384" s="270"/>
      <c r="K384" s="270"/>
      <c r="L384" s="275"/>
      <c r="M384" s="276"/>
      <c r="N384" s="277"/>
      <c r="O384" s="277"/>
      <c r="P384" s="277"/>
      <c r="Q384" s="277"/>
      <c r="R384" s="277"/>
      <c r="S384" s="277"/>
      <c r="T384" s="278"/>
      <c r="AT384" s="279" t="s">
        <v>145</v>
      </c>
      <c r="AU384" s="279" t="s">
        <v>86</v>
      </c>
      <c r="AV384" s="14" t="s">
        <v>143</v>
      </c>
      <c r="AW384" s="14" t="s">
        <v>41</v>
      </c>
      <c r="AX384" s="14" t="s">
        <v>25</v>
      </c>
      <c r="AY384" s="279" t="s">
        <v>136</v>
      </c>
    </row>
    <row r="385" s="1" customFormat="1" ht="16.5" customHeight="1">
      <c r="B385" s="46"/>
      <c r="C385" s="283" t="s">
        <v>610</v>
      </c>
      <c r="D385" s="283" t="s">
        <v>390</v>
      </c>
      <c r="E385" s="284" t="s">
        <v>611</v>
      </c>
      <c r="F385" s="285" t="s">
        <v>612</v>
      </c>
      <c r="G385" s="286" t="s">
        <v>141</v>
      </c>
      <c r="H385" s="287">
        <v>37.079999999999998</v>
      </c>
      <c r="I385" s="288"/>
      <c r="J385" s="289">
        <f>ROUND(I385*H385,2)</f>
        <v>0</v>
      </c>
      <c r="K385" s="285" t="s">
        <v>142</v>
      </c>
      <c r="L385" s="290"/>
      <c r="M385" s="291" t="s">
        <v>34</v>
      </c>
      <c r="N385" s="292" t="s">
        <v>49</v>
      </c>
      <c r="O385" s="47"/>
      <c r="P385" s="244">
        <f>O385*H385</f>
        <v>0</v>
      </c>
      <c r="Q385" s="244">
        <v>0.12</v>
      </c>
      <c r="R385" s="244">
        <f>Q385*H385</f>
        <v>4.4495999999999993</v>
      </c>
      <c r="S385" s="244">
        <v>0</v>
      </c>
      <c r="T385" s="245">
        <f>S385*H385</f>
        <v>0</v>
      </c>
      <c r="AR385" s="24" t="s">
        <v>179</v>
      </c>
      <c r="AT385" s="24" t="s">
        <v>390</v>
      </c>
      <c r="AU385" s="24" t="s">
        <v>86</v>
      </c>
      <c r="AY385" s="24" t="s">
        <v>136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24" t="s">
        <v>25</v>
      </c>
      <c r="BK385" s="246">
        <f>ROUND(I385*H385,2)</f>
        <v>0</v>
      </c>
      <c r="BL385" s="24" t="s">
        <v>143</v>
      </c>
      <c r="BM385" s="24" t="s">
        <v>613</v>
      </c>
    </row>
    <row r="386" s="12" customFormat="1">
      <c r="B386" s="247"/>
      <c r="C386" s="248"/>
      <c r="D386" s="249" t="s">
        <v>145</v>
      </c>
      <c r="E386" s="250" t="s">
        <v>34</v>
      </c>
      <c r="F386" s="251" t="s">
        <v>614</v>
      </c>
      <c r="G386" s="248"/>
      <c r="H386" s="250" t="s">
        <v>34</v>
      </c>
      <c r="I386" s="252"/>
      <c r="J386" s="248"/>
      <c r="K386" s="248"/>
      <c r="L386" s="253"/>
      <c r="M386" s="254"/>
      <c r="N386" s="255"/>
      <c r="O386" s="255"/>
      <c r="P386" s="255"/>
      <c r="Q386" s="255"/>
      <c r="R386" s="255"/>
      <c r="S386" s="255"/>
      <c r="T386" s="256"/>
      <c r="AT386" s="257" t="s">
        <v>145</v>
      </c>
      <c r="AU386" s="257" t="s">
        <v>86</v>
      </c>
      <c r="AV386" s="12" t="s">
        <v>25</v>
      </c>
      <c r="AW386" s="12" t="s">
        <v>41</v>
      </c>
      <c r="AX386" s="12" t="s">
        <v>78</v>
      </c>
      <c r="AY386" s="257" t="s">
        <v>136</v>
      </c>
    </row>
    <row r="387" s="13" customFormat="1">
      <c r="B387" s="258"/>
      <c r="C387" s="259"/>
      <c r="D387" s="249" t="s">
        <v>145</v>
      </c>
      <c r="E387" s="260" t="s">
        <v>34</v>
      </c>
      <c r="F387" s="261" t="s">
        <v>615</v>
      </c>
      <c r="G387" s="259"/>
      <c r="H387" s="262">
        <v>37.079999999999998</v>
      </c>
      <c r="I387" s="263"/>
      <c r="J387" s="259"/>
      <c r="K387" s="259"/>
      <c r="L387" s="264"/>
      <c r="M387" s="265"/>
      <c r="N387" s="266"/>
      <c r="O387" s="266"/>
      <c r="P387" s="266"/>
      <c r="Q387" s="266"/>
      <c r="R387" s="266"/>
      <c r="S387" s="266"/>
      <c r="T387" s="267"/>
      <c r="AT387" s="268" t="s">
        <v>145</v>
      </c>
      <c r="AU387" s="268" t="s">
        <v>86</v>
      </c>
      <c r="AV387" s="13" t="s">
        <v>86</v>
      </c>
      <c r="AW387" s="13" t="s">
        <v>41</v>
      </c>
      <c r="AX387" s="13" t="s">
        <v>78</v>
      </c>
      <c r="AY387" s="268" t="s">
        <v>136</v>
      </c>
    </row>
    <row r="388" s="14" customFormat="1">
      <c r="B388" s="269"/>
      <c r="C388" s="270"/>
      <c r="D388" s="249" t="s">
        <v>145</v>
      </c>
      <c r="E388" s="271" t="s">
        <v>34</v>
      </c>
      <c r="F388" s="272" t="s">
        <v>148</v>
      </c>
      <c r="G388" s="270"/>
      <c r="H388" s="273">
        <v>37.079999999999998</v>
      </c>
      <c r="I388" s="274"/>
      <c r="J388" s="270"/>
      <c r="K388" s="270"/>
      <c r="L388" s="275"/>
      <c r="M388" s="276"/>
      <c r="N388" s="277"/>
      <c r="O388" s="277"/>
      <c r="P388" s="277"/>
      <c r="Q388" s="277"/>
      <c r="R388" s="277"/>
      <c r="S388" s="277"/>
      <c r="T388" s="278"/>
      <c r="AT388" s="279" t="s">
        <v>145</v>
      </c>
      <c r="AU388" s="279" t="s">
        <v>86</v>
      </c>
      <c r="AV388" s="14" t="s">
        <v>143</v>
      </c>
      <c r="AW388" s="14" t="s">
        <v>41</v>
      </c>
      <c r="AX388" s="14" t="s">
        <v>25</v>
      </c>
      <c r="AY388" s="279" t="s">
        <v>136</v>
      </c>
    </row>
    <row r="389" s="1" customFormat="1" ht="16.5" customHeight="1">
      <c r="B389" s="46"/>
      <c r="C389" s="283" t="s">
        <v>616</v>
      </c>
      <c r="D389" s="283" t="s">
        <v>390</v>
      </c>
      <c r="E389" s="284" t="s">
        <v>617</v>
      </c>
      <c r="F389" s="285" t="s">
        <v>618</v>
      </c>
      <c r="G389" s="286" t="s">
        <v>141</v>
      </c>
      <c r="H389" s="287">
        <v>1527.1199999999999</v>
      </c>
      <c r="I389" s="288"/>
      <c r="J389" s="289">
        <f>ROUND(I389*H389,2)</f>
        <v>0</v>
      </c>
      <c r="K389" s="285" t="s">
        <v>142</v>
      </c>
      <c r="L389" s="290"/>
      <c r="M389" s="291" t="s">
        <v>34</v>
      </c>
      <c r="N389" s="292" t="s">
        <v>49</v>
      </c>
      <c r="O389" s="47"/>
      <c r="P389" s="244">
        <f>O389*H389</f>
        <v>0</v>
      </c>
      <c r="Q389" s="244">
        <v>0.13100000000000001</v>
      </c>
      <c r="R389" s="244">
        <f>Q389*H389</f>
        <v>200.05271999999999</v>
      </c>
      <c r="S389" s="244">
        <v>0</v>
      </c>
      <c r="T389" s="245">
        <f>S389*H389</f>
        <v>0</v>
      </c>
      <c r="AR389" s="24" t="s">
        <v>179</v>
      </c>
      <c r="AT389" s="24" t="s">
        <v>390</v>
      </c>
      <c r="AU389" s="24" t="s">
        <v>86</v>
      </c>
      <c r="AY389" s="24" t="s">
        <v>136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24" t="s">
        <v>25</v>
      </c>
      <c r="BK389" s="246">
        <f>ROUND(I389*H389,2)</f>
        <v>0</v>
      </c>
      <c r="BL389" s="24" t="s">
        <v>143</v>
      </c>
      <c r="BM389" s="24" t="s">
        <v>619</v>
      </c>
    </row>
    <row r="390" s="12" customFormat="1">
      <c r="B390" s="247"/>
      <c r="C390" s="248"/>
      <c r="D390" s="249" t="s">
        <v>145</v>
      </c>
      <c r="E390" s="250" t="s">
        <v>34</v>
      </c>
      <c r="F390" s="251" t="s">
        <v>620</v>
      </c>
      <c r="G390" s="248"/>
      <c r="H390" s="250" t="s">
        <v>34</v>
      </c>
      <c r="I390" s="252"/>
      <c r="J390" s="248"/>
      <c r="K390" s="248"/>
      <c r="L390" s="253"/>
      <c r="M390" s="254"/>
      <c r="N390" s="255"/>
      <c r="O390" s="255"/>
      <c r="P390" s="255"/>
      <c r="Q390" s="255"/>
      <c r="R390" s="255"/>
      <c r="S390" s="255"/>
      <c r="T390" s="256"/>
      <c r="AT390" s="257" t="s">
        <v>145</v>
      </c>
      <c r="AU390" s="257" t="s">
        <v>86</v>
      </c>
      <c r="AV390" s="12" t="s">
        <v>25</v>
      </c>
      <c r="AW390" s="12" t="s">
        <v>41</v>
      </c>
      <c r="AX390" s="12" t="s">
        <v>78</v>
      </c>
      <c r="AY390" s="257" t="s">
        <v>136</v>
      </c>
    </row>
    <row r="391" s="13" customFormat="1">
      <c r="B391" s="258"/>
      <c r="C391" s="259"/>
      <c r="D391" s="249" t="s">
        <v>145</v>
      </c>
      <c r="E391" s="260" t="s">
        <v>34</v>
      </c>
      <c r="F391" s="261" t="s">
        <v>621</v>
      </c>
      <c r="G391" s="259"/>
      <c r="H391" s="262">
        <v>1527.1199999999999</v>
      </c>
      <c r="I391" s="263"/>
      <c r="J391" s="259"/>
      <c r="K391" s="259"/>
      <c r="L391" s="264"/>
      <c r="M391" s="265"/>
      <c r="N391" s="266"/>
      <c r="O391" s="266"/>
      <c r="P391" s="266"/>
      <c r="Q391" s="266"/>
      <c r="R391" s="266"/>
      <c r="S391" s="266"/>
      <c r="T391" s="267"/>
      <c r="AT391" s="268" t="s">
        <v>145</v>
      </c>
      <c r="AU391" s="268" t="s">
        <v>86</v>
      </c>
      <c r="AV391" s="13" t="s">
        <v>86</v>
      </c>
      <c r="AW391" s="13" t="s">
        <v>41</v>
      </c>
      <c r="AX391" s="13" t="s">
        <v>78</v>
      </c>
      <c r="AY391" s="268" t="s">
        <v>136</v>
      </c>
    </row>
    <row r="392" s="14" customFormat="1">
      <c r="B392" s="269"/>
      <c r="C392" s="270"/>
      <c r="D392" s="249" t="s">
        <v>145</v>
      </c>
      <c r="E392" s="271" t="s">
        <v>34</v>
      </c>
      <c r="F392" s="272" t="s">
        <v>148</v>
      </c>
      <c r="G392" s="270"/>
      <c r="H392" s="273">
        <v>1527.1199999999999</v>
      </c>
      <c r="I392" s="274"/>
      <c r="J392" s="270"/>
      <c r="K392" s="270"/>
      <c r="L392" s="275"/>
      <c r="M392" s="276"/>
      <c r="N392" s="277"/>
      <c r="O392" s="277"/>
      <c r="P392" s="277"/>
      <c r="Q392" s="277"/>
      <c r="R392" s="277"/>
      <c r="S392" s="277"/>
      <c r="T392" s="278"/>
      <c r="AT392" s="279" t="s">
        <v>145</v>
      </c>
      <c r="AU392" s="279" t="s">
        <v>86</v>
      </c>
      <c r="AV392" s="14" t="s">
        <v>143</v>
      </c>
      <c r="AW392" s="14" t="s">
        <v>41</v>
      </c>
      <c r="AX392" s="14" t="s">
        <v>25</v>
      </c>
      <c r="AY392" s="279" t="s">
        <v>136</v>
      </c>
    </row>
    <row r="393" s="1" customFormat="1" ht="16.5" customHeight="1">
      <c r="B393" s="46"/>
      <c r="C393" s="283" t="s">
        <v>622</v>
      </c>
      <c r="D393" s="283" t="s">
        <v>390</v>
      </c>
      <c r="E393" s="284" t="s">
        <v>623</v>
      </c>
      <c r="F393" s="285" t="s">
        <v>624</v>
      </c>
      <c r="G393" s="286" t="s">
        <v>141</v>
      </c>
      <c r="H393" s="287">
        <v>108.12000000000001</v>
      </c>
      <c r="I393" s="288"/>
      <c r="J393" s="289">
        <f>ROUND(I393*H393,2)</f>
        <v>0</v>
      </c>
      <c r="K393" s="285" t="s">
        <v>142</v>
      </c>
      <c r="L393" s="290"/>
      <c r="M393" s="291" t="s">
        <v>34</v>
      </c>
      <c r="N393" s="292" t="s">
        <v>49</v>
      </c>
      <c r="O393" s="47"/>
      <c r="P393" s="244">
        <f>O393*H393</f>
        <v>0</v>
      </c>
      <c r="Q393" s="244">
        <v>0.13100000000000001</v>
      </c>
      <c r="R393" s="244">
        <f>Q393*H393</f>
        <v>14.163720000000001</v>
      </c>
      <c r="S393" s="244">
        <v>0</v>
      </c>
      <c r="T393" s="245">
        <f>S393*H393</f>
        <v>0</v>
      </c>
      <c r="AR393" s="24" t="s">
        <v>179</v>
      </c>
      <c r="AT393" s="24" t="s">
        <v>390</v>
      </c>
      <c r="AU393" s="24" t="s">
        <v>86</v>
      </c>
      <c r="AY393" s="24" t="s">
        <v>136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24" t="s">
        <v>25</v>
      </c>
      <c r="BK393" s="246">
        <f>ROUND(I393*H393,2)</f>
        <v>0</v>
      </c>
      <c r="BL393" s="24" t="s">
        <v>143</v>
      </c>
      <c r="BM393" s="24" t="s">
        <v>625</v>
      </c>
    </row>
    <row r="394" s="12" customFormat="1">
      <c r="B394" s="247"/>
      <c r="C394" s="248"/>
      <c r="D394" s="249" t="s">
        <v>145</v>
      </c>
      <c r="E394" s="250" t="s">
        <v>34</v>
      </c>
      <c r="F394" s="251" t="s">
        <v>626</v>
      </c>
      <c r="G394" s="248"/>
      <c r="H394" s="250" t="s">
        <v>34</v>
      </c>
      <c r="I394" s="252"/>
      <c r="J394" s="248"/>
      <c r="K394" s="248"/>
      <c r="L394" s="253"/>
      <c r="M394" s="254"/>
      <c r="N394" s="255"/>
      <c r="O394" s="255"/>
      <c r="P394" s="255"/>
      <c r="Q394" s="255"/>
      <c r="R394" s="255"/>
      <c r="S394" s="255"/>
      <c r="T394" s="256"/>
      <c r="AT394" s="257" t="s">
        <v>145</v>
      </c>
      <c r="AU394" s="257" t="s">
        <v>86</v>
      </c>
      <c r="AV394" s="12" t="s">
        <v>25</v>
      </c>
      <c r="AW394" s="12" t="s">
        <v>41</v>
      </c>
      <c r="AX394" s="12" t="s">
        <v>78</v>
      </c>
      <c r="AY394" s="257" t="s">
        <v>136</v>
      </c>
    </row>
    <row r="395" s="13" customFormat="1">
      <c r="B395" s="258"/>
      <c r="C395" s="259"/>
      <c r="D395" s="249" t="s">
        <v>145</v>
      </c>
      <c r="E395" s="260" t="s">
        <v>34</v>
      </c>
      <c r="F395" s="261" t="s">
        <v>627</v>
      </c>
      <c r="G395" s="259"/>
      <c r="H395" s="262">
        <v>108.12000000000001</v>
      </c>
      <c r="I395" s="263"/>
      <c r="J395" s="259"/>
      <c r="K395" s="259"/>
      <c r="L395" s="264"/>
      <c r="M395" s="265"/>
      <c r="N395" s="266"/>
      <c r="O395" s="266"/>
      <c r="P395" s="266"/>
      <c r="Q395" s="266"/>
      <c r="R395" s="266"/>
      <c r="S395" s="266"/>
      <c r="T395" s="267"/>
      <c r="AT395" s="268" t="s">
        <v>145</v>
      </c>
      <c r="AU395" s="268" t="s">
        <v>86</v>
      </c>
      <c r="AV395" s="13" t="s">
        <v>86</v>
      </c>
      <c r="AW395" s="13" t="s">
        <v>41</v>
      </c>
      <c r="AX395" s="13" t="s">
        <v>78</v>
      </c>
      <c r="AY395" s="268" t="s">
        <v>136</v>
      </c>
    </row>
    <row r="396" s="14" customFormat="1">
      <c r="B396" s="269"/>
      <c r="C396" s="270"/>
      <c r="D396" s="249" t="s">
        <v>145</v>
      </c>
      <c r="E396" s="271" t="s">
        <v>34</v>
      </c>
      <c r="F396" s="272" t="s">
        <v>148</v>
      </c>
      <c r="G396" s="270"/>
      <c r="H396" s="273">
        <v>108.12000000000001</v>
      </c>
      <c r="I396" s="274"/>
      <c r="J396" s="270"/>
      <c r="K396" s="270"/>
      <c r="L396" s="275"/>
      <c r="M396" s="276"/>
      <c r="N396" s="277"/>
      <c r="O396" s="277"/>
      <c r="P396" s="277"/>
      <c r="Q396" s="277"/>
      <c r="R396" s="277"/>
      <c r="S396" s="277"/>
      <c r="T396" s="278"/>
      <c r="AT396" s="279" t="s">
        <v>145</v>
      </c>
      <c r="AU396" s="279" t="s">
        <v>86</v>
      </c>
      <c r="AV396" s="14" t="s">
        <v>143</v>
      </c>
      <c r="AW396" s="14" t="s">
        <v>41</v>
      </c>
      <c r="AX396" s="14" t="s">
        <v>25</v>
      </c>
      <c r="AY396" s="279" t="s">
        <v>136</v>
      </c>
    </row>
    <row r="397" s="1" customFormat="1" ht="63.75" customHeight="1">
      <c r="B397" s="46"/>
      <c r="C397" s="235" t="s">
        <v>628</v>
      </c>
      <c r="D397" s="235" t="s">
        <v>138</v>
      </c>
      <c r="E397" s="236" t="s">
        <v>629</v>
      </c>
      <c r="F397" s="237" t="s">
        <v>630</v>
      </c>
      <c r="G397" s="238" t="s">
        <v>141</v>
      </c>
      <c r="H397" s="239">
        <v>1654</v>
      </c>
      <c r="I397" s="240"/>
      <c r="J397" s="241">
        <f>ROUND(I397*H397,2)</f>
        <v>0</v>
      </c>
      <c r="K397" s="237" t="s">
        <v>142</v>
      </c>
      <c r="L397" s="72"/>
      <c r="M397" s="242" t="s">
        <v>34</v>
      </c>
      <c r="N397" s="243" t="s">
        <v>49</v>
      </c>
      <c r="O397" s="47"/>
      <c r="P397" s="244">
        <f>O397*H397</f>
        <v>0</v>
      </c>
      <c r="Q397" s="244">
        <v>0</v>
      </c>
      <c r="R397" s="244">
        <f>Q397*H397</f>
        <v>0</v>
      </c>
      <c r="S397" s="244">
        <v>0</v>
      </c>
      <c r="T397" s="245">
        <f>S397*H397</f>
        <v>0</v>
      </c>
      <c r="AR397" s="24" t="s">
        <v>143</v>
      </c>
      <c r="AT397" s="24" t="s">
        <v>138</v>
      </c>
      <c r="AU397" s="24" t="s">
        <v>86</v>
      </c>
      <c r="AY397" s="24" t="s">
        <v>136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24" t="s">
        <v>25</v>
      </c>
      <c r="BK397" s="246">
        <f>ROUND(I397*H397,2)</f>
        <v>0</v>
      </c>
      <c r="BL397" s="24" t="s">
        <v>143</v>
      </c>
      <c r="BM397" s="24" t="s">
        <v>631</v>
      </c>
    </row>
    <row r="398" s="12" customFormat="1">
      <c r="B398" s="247"/>
      <c r="C398" s="248"/>
      <c r="D398" s="249" t="s">
        <v>145</v>
      </c>
      <c r="E398" s="250" t="s">
        <v>34</v>
      </c>
      <c r="F398" s="251" t="s">
        <v>632</v>
      </c>
      <c r="G398" s="248"/>
      <c r="H398" s="250" t="s">
        <v>34</v>
      </c>
      <c r="I398" s="252"/>
      <c r="J398" s="248"/>
      <c r="K398" s="248"/>
      <c r="L398" s="253"/>
      <c r="M398" s="254"/>
      <c r="N398" s="255"/>
      <c r="O398" s="255"/>
      <c r="P398" s="255"/>
      <c r="Q398" s="255"/>
      <c r="R398" s="255"/>
      <c r="S398" s="255"/>
      <c r="T398" s="256"/>
      <c r="AT398" s="257" t="s">
        <v>145</v>
      </c>
      <c r="AU398" s="257" t="s">
        <v>86</v>
      </c>
      <c r="AV398" s="12" t="s">
        <v>25</v>
      </c>
      <c r="AW398" s="12" t="s">
        <v>41</v>
      </c>
      <c r="AX398" s="12" t="s">
        <v>78</v>
      </c>
      <c r="AY398" s="257" t="s">
        <v>136</v>
      </c>
    </row>
    <row r="399" s="13" customFormat="1">
      <c r="B399" s="258"/>
      <c r="C399" s="259"/>
      <c r="D399" s="249" t="s">
        <v>145</v>
      </c>
      <c r="E399" s="260" t="s">
        <v>34</v>
      </c>
      <c r="F399" s="261" t="s">
        <v>633</v>
      </c>
      <c r="G399" s="259"/>
      <c r="H399" s="262">
        <v>1654</v>
      </c>
      <c r="I399" s="263"/>
      <c r="J399" s="259"/>
      <c r="K399" s="259"/>
      <c r="L399" s="264"/>
      <c r="M399" s="265"/>
      <c r="N399" s="266"/>
      <c r="O399" s="266"/>
      <c r="P399" s="266"/>
      <c r="Q399" s="266"/>
      <c r="R399" s="266"/>
      <c r="S399" s="266"/>
      <c r="T399" s="267"/>
      <c r="AT399" s="268" t="s">
        <v>145</v>
      </c>
      <c r="AU399" s="268" t="s">
        <v>86</v>
      </c>
      <c r="AV399" s="13" t="s">
        <v>86</v>
      </c>
      <c r="AW399" s="13" t="s">
        <v>41</v>
      </c>
      <c r="AX399" s="13" t="s">
        <v>78</v>
      </c>
      <c r="AY399" s="268" t="s">
        <v>136</v>
      </c>
    </row>
    <row r="400" s="14" customFormat="1">
      <c r="B400" s="269"/>
      <c r="C400" s="270"/>
      <c r="D400" s="249" t="s">
        <v>145</v>
      </c>
      <c r="E400" s="271" t="s">
        <v>34</v>
      </c>
      <c r="F400" s="272" t="s">
        <v>148</v>
      </c>
      <c r="G400" s="270"/>
      <c r="H400" s="273">
        <v>1654</v>
      </c>
      <c r="I400" s="274"/>
      <c r="J400" s="270"/>
      <c r="K400" s="270"/>
      <c r="L400" s="275"/>
      <c r="M400" s="276"/>
      <c r="N400" s="277"/>
      <c r="O400" s="277"/>
      <c r="P400" s="277"/>
      <c r="Q400" s="277"/>
      <c r="R400" s="277"/>
      <c r="S400" s="277"/>
      <c r="T400" s="278"/>
      <c r="AT400" s="279" t="s">
        <v>145</v>
      </c>
      <c r="AU400" s="279" t="s">
        <v>86</v>
      </c>
      <c r="AV400" s="14" t="s">
        <v>143</v>
      </c>
      <c r="AW400" s="14" t="s">
        <v>41</v>
      </c>
      <c r="AX400" s="14" t="s">
        <v>25</v>
      </c>
      <c r="AY400" s="279" t="s">
        <v>136</v>
      </c>
    </row>
    <row r="401" s="1" customFormat="1" ht="51" customHeight="1">
      <c r="B401" s="46"/>
      <c r="C401" s="235" t="s">
        <v>634</v>
      </c>
      <c r="D401" s="235" t="s">
        <v>138</v>
      </c>
      <c r="E401" s="236" t="s">
        <v>635</v>
      </c>
      <c r="F401" s="237" t="s">
        <v>636</v>
      </c>
      <c r="G401" s="238" t="s">
        <v>141</v>
      </c>
      <c r="H401" s="239">
        <v>12</v>
      </c>
      <c r="I401" s="240"/>
      <c r="J401" s="241">
        <f>ROUND(I401*H401,2)</f>
        <v>0</v>
      </c>
      <c r="K401" s="237" t="s">
        <v>142</v>
      </c>
      <c r="L401" s="72"/>
      <c r="M401" s="242" t="s">
        <v>34</v>
      </c>
      <c r="N401" s="243" t="s">
        <v>49</v>
      </c>
      <c r="O401" s="47"/>
      <c r="P401" s="244">
        <f>O401*H401</f>
        <v>0</v>
      </c>
      <c r="Q401" s="244">
        <v>0.085650000000000004</v>
      </c>
      <c r="R401" s="244">
        <f>Q401*H401</f>
        <v>1.0278000000000001</v>
      </c>
      <c r="S401" s="244">
        <v>0</v>
      </c>
      <c r="T401" s="245">
        <f>S401*H401</f>
        <v>0</v>
      </c>
      <c r="AR401" s="24" t="s">
        <v>143</v>
      </c>
      <c r="AT401" s="24" t="s">
        <v>138</v>
      </c>
      <c r="AU401" s="24" t="s">
        <v>86</v>
      </c>
      <c r="AY401" s="24" t="s">
        <v>136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24" t="s">
        <v>25</v>
      </c>
      <c r="BK401" s="246">
        <f>ROUND(I401*H401,2)</f>
        <v>0</v>
      </c>
      <c r="BL401" s="24" t="s">
        <v>143</v>
      </c>
      <c r="BM401" s="24" t="s">
        <v>637</v>
      </c>
    </row>
    <row r="402" s="12" customFormat="1">
      <c r="B402" s="247"/>
      <c r="C402" s="248"/>
      <c r="D402" s="249" t="s">
        <v>145</v>
      </c>
      <c r="E402" s="250" t="s">
        <v>34</v>
      </c>
      <c r="F402" s="251" t="s">
        <v>638</v>
      </c>
      <c r="G402" s="248"/>
      <c r="H402" s="250" t="s">
        <v>34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AT402" s="257" t="s">
        <v>145</v>
      </c>
      <c r="AU402" s="257" t="s">
        <v>86</v>
      </c>
      <c r="AV402" s="12" t="s">
        <v>25</v>
      </c>
      <c r="AW402" s="12" t="s">
        <v>41</v>
      </c>
      <c r="AX402" s="12" t="s">
        <v>78</v>
      </c>
      <c r="AY402" s="257" t="s">
        <v>136</v>
      </c>
    </row>
    <row r="403" s="13" customFormat="1">
      <c r="B403" s="258"/>
      <c r="C403" s="259"/>
      <c r="D403" s="249" t="s">
        <v>145</v>
      </c>
      <c r="E403" s="260" t="s">
        <v>34</v>
      </c>
      <c r="F403" s="261" t="s">
        <v>639</v>
      </c>
      <c r="G403" s="259"/>
      <c r="H403" s="262">
        <v>12</v>
      </c>
      <c r="I403" s="263"/>
      <c r="J403" s="259"/>
      <c r="K403" s="259"/>
      <c r="L403" s="264"/>
      <c r="M403" s="265"/>
      <c r="N403" s="266"/>
      <c r="O403" s="266"/>
      <c r="P403" s="266"/>
      <c r="Q403" s="266"/>
      <c r="R403" s="266"/>
      <c r="S403" s="266"/>
      <c r="T403" s="267"/>
      <c r="AT403" s="268" t="s">
        <v>145</v>
      </c>
      <c r="AU403" s="268" t="s">
        <v>86</v>
      </c>
      <c r="AV403" s="13" t="s">
        <v>86</v>
      </c>
      <c r="AW403" s="13" t="s">
        <v>41</v>
      </c>
      <c r="AX403" s="13" t="s">
        <v>78</v>
      </c>
      <c r="AY403" s="268" t="s">
        <v>136</v>
      </c>
    </row>
    <row r="404" s="14" customFormat="1">
      <c r="B404" s="269"/>
      <c r="C404" s="270"/>
      <c r="D404" s="249" t="s">
        <v>145</v>
      </c>
      <c r="E404" s="271" t="s">
        <v>34</v>
      </c>
      <c r="F404" s="272" t="s">
        <v>148</v>
      </c>
      <c r="G404" s="270"/>
      <c r="H404" s="273">
        <v>12</v>
      </c>
      <c r="I404" s="274"/>
      <c r="J404" s="270"/>
      <c r="K404" s="270"/>
      <c r="L404" s="275"/>
      <c r="M404" s="276"/>
      <c r="N404" s="277"/>
      <c r="O404" s="277"/>
      <c r="P404" s="277"/>
      <c r="Q404" s="277"/>
      <c r="R404" s="277"/>
      <c r="S404" s="277"/>
      <c r="T404" s="278"/>
      <c r="AT404" s="279" t="s">
        <v>145</v>
      </c>
      <c r="AU404" s="279" t="s">
        <v>86</v>
      </c>
      <c r="AV404" s="14" t="s">
        <v>143</v>
      </c>
      <c r="AW404" s="14" t="s">
        <v>41</v>
      </c>
      <c r="AX404" s="14" t="s">
        <v>25</v>
      </c>
      <c r="AY404" s="279" t="s">
        <v>136</v>
      </c>
    </row>
    <row r="405" s="1" customFormat="1" ht="16.5" customHeight="1">
      <c r="B405" s="46"/>
      <c r="C405" s="283" t="s">
        <v>640</v>
      </c>
      <c r="D405" s="283" t="s">
        <v>390</v>
      </c>
      <c r="E405" s="284" t="s">
        <v>641</v>
      </c>
      <c r="F405" s="285" t="s">
        <v>642</v>
      </c>
      <c r="G405" s="286" t="s">
        <v>141</v>
      </c>
      <c r="H405" s="287">
        <v>12.359999999999999</v>
      </c>
      <c r="I405" s="288"/>
      <c r="J405" s="289">
        <f>ROUND(I405*H405,2)</f>
        <v>0</v>
      </c>
      <c r="K405" s="285" t="s">
        <v>34</v>
      </c>
      <c r="L405" s="290"/>
      <c r="M405" s="291" t="s">
        <v>34</v>
      </c>
      <c r="N405" s="292" t="s">
        <v>49</v>
      </c>
      <c r="O405" s="47"/>
      <c r="P405" s="244">
        <f>O405*H405</f>
        <v>0</v>
      </c>
      <c r="Q405" s="244">
        <v>0.17599999999999999</v>
      </c>
      <c r="R405" s="244">
        <f>Q405*H405</f>
        <v>2.17536</v>
      </c>
      <c r="S405" s="244">
        <v>0</v>
      </c>
      <c r="T405" s="245">
        <f>S405*H405</f>
        <v>0</v>
      </c>
      <c r="AR405" s="24" t="s">
        <v>179</v>
      </c>
      <c r="AT405" s="24" t="s">
        <v>390</v>
      </c>
      <c r="AU405" s="24" t="s">
        <v>86</v>
      </c>
      <c r="AY405" s="24" t="s">
        <v>136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24" t="s">
        <v>25</v>
      </c>
      <c r="BK405" s="246">
        <f>ROUND(I405*H405,2)</f>
        <v>0</v>
      </c>
      <c r="BL405" s="24" t="s">
        <v>143</v>
      </c>
      <c r="BM405" s="24" t="s">
        <v>643</v>
      </c>
    </row>
    <row r="406" s="12" customFormat="1">
      <c r="B406" s="247"/>
      <c r="C406" s="248"/>
      <c r="D406" s="249" t="s">
        <v>145</v>
      </c>
      <c r="E406" s="250" t="s">
        <v>34</v>
      </c>
      <c r="F406" s="251" t="s">
        <v>644</v>
      </c>
      <c r="G406" s="248"/>
      <c r="H406" s="250" t="s">
        <v>34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AT406" s="257" t="s">
        <v>145</v>
      </c>
      <c r="AU406" s="257" t="s">
        <v>86</v>
      </c>
      <c r="AV406" s="12" t="s">
        <v>25</v>
      </c>
      <c r="AW406" s="12" t="s">
        <v>41</v>
      </c>
      <c r="AX406" s="12" t="s">
        <v>78</v>
      </c>
      <c r="AY406" s="257" t="s">
        <v>136</v>
      </c>
    </row>
    <row r="407" s="13" customFormat="1">
      <c r="B407" s="258"/>
      <c r="C407" s="259"/>
      <c r="D407" s="249" t="s">
        <v>145</v>
      </c>
      <c r="E407" s="260" t="s">
        <v>34</v>
      </c>
      <c r="F407" s="261" t="s">
        <v>645</v>
      </c>
      <c r="G407" s="259"/>
      <c r="H407" s="262">
        <v>12.359999999999999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AT407" s="268" t="s">
        <v>145</v>
      </c>
      <c r="AU407" s="268" t="s">
        <v>86</v>
      </c>
      <c r="AV407" s="13" t="s">
        <v>86</v>
      </c>
      <c r="AW407" s="13" t="s">
        <v>41</v>
      </c>
      <c r="AX407" s="13" t="s">
        <v>78</v>
      </c>
      <c r="AY407" s="268" t="s">
        <v>136</v>
      </c>
    </row>
    <row r="408" s="14" customFormat="1">
      <c r="B408" s="269"/>
      <c r="C408" s="270"/>
      <c r="D408" s="249" t="s">
        <v>145</v>
      </c>
      <c r="E408" s="271" t="s">
        <v>34</v>
      </c>
      <c r="F408" s="272" t="s">
        <v>148</v>
      </c>
      <c r="G408" s="270"/>
      <c r="H408" s="273">
        <v>12.359999999999999</v>
      </c>
      <c r="I408" s="274"/>
      <c r="J408" s="270"/>
      <c r="K408" s="270"/>
      <c r="L408" s="275"/>
      <c r="M408" s="276"/>
      <c r="N408" s="277"/>
      <c r="O408" s="277"/>
      <c r="P408" s="277"/>
      <c r="Q408" s="277"/>
      <c r="R408" s="277"/>
      <c r="S408" s="277"/>
      <c r="T408" s="278"/>
      <c r="AT408" s="279" t="s">
        <v>145</v>
      </c>
      <c r="AU408" s="279" t="s">
        <v>86</v>
      </c>
      <c r="AV408" s="14" t="s">
        <v>143</v>
      </c>
      <c r="AW408" s="14" t="s">
        <v>41</v>
      </c>
      <c r="AX408" s="14" t="s">
        <v>25</v>
      </c>
      <c r="AY408" s="279" t="s">
        <v>136</v>
      </c>
    </row>
    <row r="409" s="1" customFormat="1" ht="51" customHeight="1">
      <c r="B409" s="46"/>
      <c r="C409" s="235" t="s">
        <v>646</v>
      </c>
      <c r="D409" s="235" t="s">
        <v>138</v>
      </c>
      <c r="E409" s="236" t="s">
        <v>635</v>
      </c>
      <c r="F409" s="237" t="s">
        <v>636</v>
      </c>
      <c r="G409" s="238" t="s">
        <v>141</v>
      </c>
      <c r="H409" s="239">
        <v>8</v>
      </c>
      <c r="I409" s="240"/>
      <c r="J409" s="241">
        <f>ROUND(I409*H409,2)</f>
        <v>0</v>
      </c>
      <c r="K409" s="237" t="s">
        <v>142</v>
      </c>
      <c r="L409" s="72"/>
      <c r="M409" s="242" t="s">
        <v>34</v>
      </c>
      <c r="N409" s="243" t="s">
        <v>49</v>
      </c>
      <c r="O409" s="47"/>
      <c r="P409" s="244">
        <f>O409*H409</f>
        <v>0</v>
      </c>
      <c r="Q409" s="244">
        <v>0.085650000000000004</v>
      </c>
      <c r="R409" s="244">
        <f>Q409*H409</f>
        <v>0.68520000000000003</v>
      </c>
      <c r="S409" s="244">
        <v>0</v>
      </c>
      <c r="T409" s="245">
        <f>S409*H409</f>
        <v>0</v>
      </c>
      <c r="AR409" s="24" t="s">
        <v>143</v>
      </c>
      <c r="AT409" s="24" t="s">
        <v>138</v>
      </c>
      <c r="AU409" s="24" t="s">
        <v>86</v>
      </c>
      <c r="AY409" s="24" t="s">
        <v>136</v>
      </c>
      <c r="BE409" s="246">
        <f>IF(N409="základní",J409,0)</f>
        <v>0</v>
      </c>
      <c r="BF409" s="246">
        <f>IF(N409="snížená",J409,0)</f>
        <v>0</v>
      </c>
      <c r="BG409" s="246">
        <f>IF(N409="zákl. přenesená",J409,0)</f>
        <v>0</v>
      </c>
      <c r="BH409" s="246">
        <f>IF(N409="sníž. přenesená",J409,0)</f>
        <v>0</v>
      </c>
      <c r="BI409" s="246">
        <f>IF(N409="nulová",J409,0)</f>
        <v>0</v>
      </c>
      <c r="BJ409" s="24" t="s">
        <v>25</v>
      </c>
      <c r="BK409" s="246">
        <f>ROUND(I409*H409,2)</f>
        <v>0</v>
      </c>
      <c r="BL409" s="24" t="s">
        <v>143</v>
      </c>
      <c r="BM409" s="24" t="s">
        <v>647</v>
      </c>
    </row>
    <row r="410" s="12" customFormat="1">
      <c r="B410" s="247"/>
      <c r="C410" s="248"/>
      <c r="D410" s="249" t="s">
        <v>145</v>
      </c>
      <c r="E410" s="250" t="s">
        <v>34</v>
      </c>
      <c r="F410" s="251" t="s">
        <v>330</v>
      </c>
      <c r="G410" s="248"/>
      <c r="H410" s="250" t="s">
        <v>34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AT410" s="257" t="s">
        <v>145</v>
      </c>
      <c r="AU410" s="257" t="s">
        <v>86</v>
      </c>
      <c r="AV410" s="12" t="s">
        <v>25</v>
      </c>
      <c r="AW410" s="12" t="s">
        <v>41</v>
      </c>
      <c r="AX410" s="12" t="s">
        <v>78</v>
      </c>
      <c r="AY410" s="257" t="s">
        <v>136</v>
      </c>
    </row>
    <row r="411" s="13" customFormat="1">
      <c r="B411" s="258"/>
      <c r="C411" s="259"/>
      <c r="D411" s="249" t="s">
        <v>145</v>
      </c>
      <c r="E411" s="260" t="s">
        <v>34</v>
      </c>
      <c r="F411" s="261" t="s">
        <v>179</v>
      </c>
      <c r="G411" s="259"/>
      <c r="H411" s="262">
        <v>8</v>
      </c>
      <c r="I411" s="263"/>
      <c r="J411" s="259"/>
      <c r="K411" s="259"/>
      <c r="L411" s="264"/>
      <c r="M411" s="265"/>
      <c r="N411" s="266"/>
      <c r="O411" s="266"/>
      <c r="P411" s="266"/>
      <c r="Q411" s="266"/>
      <c r="R411" s="266"/>
      <c r="S411" s="266"/>
      <c r="T411" s="267"/>
      <c r="AT411" s="268" t="s">
        <v>145</v>
      </c>
      <c r="AU411" s="268" t="s">
        <v>86</v>
      </c>
      <c r="AV411" s="13" t="s">
        <v>86</v>
      </c>
      <c r="AW411" s="13" t="s">
        <v>41</v>
      </c>
      <c r="AX411" s="13" t="s">
        <v>78</v>
      </c>
      <c r="AY411" s="268" t="s">
        <v>136</v>
      </c>
    </row>
    <row r="412" s="14" customFormat="1">
      <c r="B412" s="269"/>
      <c r="C412" s="270"/>
      <c r="D412" s="249" t="s">
        <v>145</v>
      </c>
      <c r="E412" s="271" t="s">
        <v>34</v>
      </c>
      <c r="F412" s="272" t="s">
        <v>148</v>
      </c>
      <c r="G412" s="270"/>
      <c r="H412" s="273">
        <v>8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AT412" s="279" t="s">
        <v>145</v>
      </c>
      <c r="AU412" s="279" t="s">
        <v>86</v>
      </c>
      <c r="AV412" s="14" t="s">
        <v>143</v>
      </c>
      <c r="AW412" s="14" t="s">
        <v>41</v>
      </c>
      <c r="AX412" s="14" t="s">
        <v>25</v>
      </c>
      <c r="AY412" s="279" t="s">
        <v>136</v>
      </c>
    </row>
    <row r="413" s="1" customFormat="1" ht="16.5" customHeight="1">
      <c r="B413" s="46"/>
      <c r="C413" s="283" t="s">
        <v>648</v>
      </c>
      <c r="D413" s="283" t="s">
        <v>390</v>
      </c>
      <c r="E413" s="284" t="s">
        <v>649</v>
      </c>
      <c r="F413" s="285" t="s">
        <v>650</v>
      </c>
      <c r="G413" s="286" t="s">
        <v>141</v>
      </c>
      <c r="H413" s="287">
        <v>8</v>
      </c>
      <c r="I413" s="288"/>
      <c r="J413" s="289">
        <f>ROUND(I413*H413,2)</f>
        <v>0</v>
      </c>
      <c r="K413" s="285" t="s">
        <v>34</v>
      </c>
      <c r="L413" s="290"/>
      <c r="M413" s="291" t="s">
        <v>34</v>
      </c>
      <c r="N413" s="292" t="s">
        <v>49</v>
      </c>
      <c r="O413" s="47"/>
      <c r="P413" s="244">
        <f>O413*H413</f>
        <v>0</v>
      </c>
      <c r="Q413" s="244">
        <v>0</v>
      </c>
      <c r="R413" s="244">
        <f>Q413*H413</f>
        <v>0</v>
      </c>
      <c r="S413" s="244">
        <v>0</v>
      </c>
      <c r="T413" s="245">
        <f>S413*H413</f>
        <v>0</v>
      </c>
      <c r="AR413" s="24" t="s">
        <v>179</v>
      </c>
      <c r="AT413" s="24" t="s">
        <v>390</v>
      </c>
      <c r="AU413" s="24" t="s">
        <v>86</v>
      </c>
      <c r="AY413" s="24" t="s">
        <v>136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24" t="s">
        <v>25</v>
      </c>
      <c r="BK413" s="246">
        <f>ROUND(I413*H413,2)</f>
        <v>0</v>
      </c>
      <c r="BL413" s="24" t="s">
        <v>143</v>
      </c>
      <c r="BM413" s="24" t="s">
        <v>651</v>
      </c>
    </row>
    <row r="414" s="12" customFormat="1">
      <c r="B414" s="247"/>
      <c r="C414" s="248"/>
      <c r="D414" s="249" t="s">
        <v>145</v>
      </c>
      <c r="E414" s="250" t="s">
        <v>34</v>
      </c>
      <c r="F414" s="251" t="s">
        <v>330</v>
      </c>
      <c r="G414" s="248"/>
      <c r="H414" s="250" t="s">
        <v>34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AT414" s="257" t="s">
        <v>145</v>
      </c>
      <c r="AU414" s="257" t="s">
        <v>86</v>
      </c>
      <c r="AV414" s="12" t="s">
        <v>25</v>
      </c>
      <c r="AW414" s="12" t="s">
        <v>41</v>
      </c>
      <c r="AX414" s="12" t="s">
        <v>78</v>
      </c>
      <c r="AY414" s="257" t="s">
        <v>136</v>
      </c>
    </row>
    <row r="415" s="13" customFormat="1">
      <c r="B415" s="258"/>
      <c r="C415" s="259"/>
      <c r="D415" s="249" t="s">
        <v>145</v>
      </c>
      <c r="E415" s="260" t="s">
        <v>34</v>
      </c>
      <c r="F415" s="261" t="s">
        <v>179</v>
      </c>
      <c r="G415" s="259"/>
      <c r="H415" s="262">
        <v>8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AT415" s="268" t="s">
        <v>145</v>
      </c>
      <c r="AU415" s="268" t="s">
        <v>86</v>
      </c>
      <c r="AV415" s="13" t="s">
        <v>86</v>
      </c>
      <c r="AW415" s="13" t="s">
        <v>41</v>
      </c>
      <c r="AX415" s="13" t="s">
        <v>78</v>
      </c>
      <c r="AY415" s="268" t="s">
        <v>136</v>
      </c>
    </row>
    <row r="416" s="14" customFormat="1">
      <c r="B416" s="269"/>
      <c r="C416" s="270"/>
      <c r="D416" s="249" t="s">
        <v>145</v>
      </c>
      <c r="E416" s="271" t="s">
        <v>34</v>
      </c>
      <c r="F416" s="272" t="s">
        <v>148</v>
      </c>
      <c r="G416" s="270"/>
      <c r="H416" s="273">
        <v>8</v>
      </c>
      <c r="I416" s="274"/>
      <c r="J416" s="270"/>
      <c r="K416" s="270"/>
      <c r="L416" s="275"/>
      <c r="M416" s="276"/>
      <c r="N416" s="277"/>
      <c r="O416" s="277"/>
      <c r="P416" s="277"/>
      <c r="Q416" s="277"/>
      <c r="R416" s="277"/>
      <c r="S416" s="277"/>
      <c r="T416" s="278"/>
      <c r="AT416" s="279" t="s">
        <v>145</v>
      </c>
      <c r="AU416" s="279" t="s">
        <v>86</v>
      </c>
      <c r="AV416" s="14" t="s">
        <v>143</v>
      </c>
      <c r="AW416" s="14" t="s">
        <v>41</v>
      </c>
      <c r="AX416" s="14" t="s">
        <v>25</v>
      </c>
      <c r="AY416" s="279" t="s">
        <v>136</v>
      </c>
    </row>
    <row r="417" s="1" customFormat="1" ht="51" customHeight="1">
      <c r="B417" s="46"/>
      <c r="C417" s="235" t="s">
        <v>652</v>
      </c>
      <c r="D417" s="235" t="s">
        <v>138</v>
      </c>
      <c r="E417" s="236" t="s">
        <v>635</v>
      </c>
      <c r="F417" s="237" t="s">
        <v>636</v>
      </c>
      <c r="G417" s="238" t="s">
        <v>141</v>
      </c>
      <c r="H417" s="239">
        <v>6</v>
      </c>
      <c r="I417" s="240"/>
      <c r="J417" s="241">
        <f>ROUND(I417*H417,2)</f>
        <v>0</v>
      </c>
      <c r="K417" s="237" t="s">
        <v>142</v>
      </c>
      <c r="L417" s="72"/>
      <c r="M417" s="242" t="s">
        <v>34</v>
      </c>
      <c r="N417" s="243" t="s">
        <v>49</v>
      </c>
      <c r="O417" s="47"/>
      <c r="P417" s="244">
        <f>O417*H417</f>
        <v>0</v>
      </c>
      <c r="Q417" s="244">
        <v>0.085650000000000004</v>
      </c>
      <c r="R417" s="244">
        <f>Q417*H417</f>
        <v>0.51390000000000002</v>
      </c>
      <c r="S417" s="244">
        <v>0</v>
      </c>
      <c r="T417" s="245">
        <f>S417*H417</f>
        <v>0</v>
      </c>
      <c r="AR417" s="24" t="s">
        <v>143</v>
      </c>
      <c r="AT417" s="24" t="s">
        <v>138</v>
      </c>
      <c r="AU417" s="24" t="s">
        <v>86</v>
      </c>
      <c r="AY417" s="24" t="s">
        <v>136</v>
      </c>
      <c r="BE417" s="246">
        <f>IF(N417="základní",J417,0)</f>
        <v>0</v>
      </c>
      <c r="BF417" s="246">
        <f>IF(N417="snížená",J417,0)</f>
        <v>0</v>
      </c>
      <c r="BG417" s="246">
        <f>IF(N417="zákl. přenesená",J417,0)</f>
        <v>0</v>
      </c>
      <c r="BH417" s="246">
        <f>IF(N417="sníž. přenesená",J417,0)</f>
        <v>0</v>
      </c>
      <c r="BI417" s="246">
        <f>IF(N417="nulová",J417,0)</f>
        <v>0</v>
      </c>
      <c r="BJ417" s="24" t="s">
        <v>25</v>
      </c>
      <c r="BK417" s="246">
        <f>ROUND(I417*H417,2)</f>
        <v>0</v>
      </c>
      <c r="BL417" s="24" t="s">
        <v>143</v>
      </c>
      <c r="BM417" s="24" t="s">
        <v>653</v>
      </c>
    </row>
    <row r="418" s="12" customFormat="1">
      <c r="B418" s="247"/>
      <c r="C418" s="248"/>
      <c r="D418" s="249" t="s">
        <v>145</v>
      </c>
      <c r="E418" s="250" t="s">
        <v>34</v>
      </c>
      <c r="F418" s="251" t="s">
        <v>654</v>
      </c>
      <c r="G418" s="248"/>
      <c r="H418" s="250" t="s">
        <v>34</v>
      </c>
      <c r="I418" s="252"/>
      <c r="J418" s="248"/>
      <c r="K418" s="248"/>
      <c r="L418" s="253"/>
      <c r="M418" s="254"/>
      <c r="N418" s="255"/>
      <c r="O418" s="255"/>
      <c r="P418" s="255"/>
      <c r="Q418" s="255"/>
      <c r="R418" s="255"/>
      <c r="S418" s="255"/>
      <c r="T418" s="256"/>
      <c r="AT418" s="257" t="s">
        <v>145</v>
      </c>
      <c r="AU418" s="257" t="s">
        <v>86</v>
      </c>
      <c r="AV418" s="12" t="s">
        <v>25</v>
      </c>
      <c r="AW418" s="12" t="s">
        <v>41</v>
      </c>
      <c r="AX418" s="12" t="s">
        <v>78</v>
      </c>
      <c r="AY418" s="257" t="s">
        <v>136</v>
      </c>
    </row>
    <row r="419" s="13" customFormat="1">
      <c r="B419" s="258"/>
      <c r="C419" s="259"/>
      <c r="D419" s="249" t="s">
        <v>145</v>
      </c>
      <c r="E419" s="260" t="s">
        <v>34</v>
      </c>
      <c r="F419" s="261" t="s">
        <v>167</v>
      </c>
      <c r="G419" s="259"/>
      <c r="H419" s="262">
        <v>6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AT419" s="268" t="s">
        <v>145</v>
      </c>
      <c r="AU419" s="268" t="s">
        <v>86</v>
      </c>
      <c r="AV419" s="13" t="s">
        <v>86</v>
      </c>
      <c r="AW419" s="13" t="s">
        <v>41</v>
      </c>
      <c r="AX419" s="13" t="s">
        <v>78</v>
      </c>
      <c r="AY419" s="268" t="s">
        <v>136</v>
      </c>
    </row>
    <row r="420" s="14" customFormat="1">
      <c r="B420" s="269"/>
      <c r="C420" s="270"/>
      <c r="D420" s="249" t="s">
        <v>145</v>
      </c>
      <c r="E420" s="271" t="s">
        <v>34</v>
      </c>
      <c r="F420" s="272" t="s">
        <v>148</v>
      </c>
      <c r="G420" s="270"/>
      <c r="H420" s="273">
        <v>6</v>
      </c>
      <c r="I420" s="274"/>
      <c r="J420" s="270"/>
      <c r="K420" s="270"/>
      <c r="L420" s="275"/>
      <c r="M420" s="276"/>
      <c r="N420" s="277"/>
      <c r="O420" s="277"/>
      <c r="P420" s="277"/>
      <c r="Q420" s="277"/>
      <c r="R420" s="277"/>
      <c r="S420" s="277"/>
      <c r="T420" s="278"/>
      <c r="AT420" s="279" t="s">
        <v>145</v>
      </c>
      <c r="AU420" s="279" t="s">
        <v>86</v>
      </c>
      <c r="AV420" s="14" t="s">
        <v>143</v>
      </c>
      <c r="AW420" s="14" t="s">
        <v>41</v>
      </c>
      <c r="AX420" s="14" t="s">
        <v>25</v>
      </c>
      <c r="AY420" s="279" t="s">
        <v>136</v>
      </c>
    </row>
    <row r="421" s="1" customFormat="1" ht="16.5" customHeight="1">
      <c r="B421" s="46"/>
      <c r="C421" s="283" t="s">
        <v>655</v>
      </c>
      <c r="D421" s="283" t="s">
        <v>390</v>
      </c>
      <c r="E421" s="284" t="s">
        <v>656</v>
      </c>
      <c r="F421" s="285" t="s">
        <v>650</v>
      </c>
      <c r="G421" s="286" t="s">
        <v>141</v>
      </c>
      <c r="H421" s="287">
        <v>6</v>
      </c>
      <c r="I421" s="288"/>
      <c r="J421" s="289">
        <f>ROUND(I421*H421,2)</f>
        <v>0</v>
      </c>
      <c r="K421" s="285" t="s">
        <v>34</v>
      </c>
      <c r="L421" s="290"/>
      <c r="M421" s="291" t="s">
        <v>34</v>
      </c>
      <c r="N421" s="292" t="s">
        <v>49</v>
      </c>
      <c r="O421" s="47"/>
      <c r="P421" s="244">
        <f>O421*H421</f>
        <v>0</v>
      </c>
      <c r="Q421" s="244">
        <v>0</v>
      </c>
      <c r="R421" s="244">
        <f>Q421*H421</f>
        <v>0</v>
      </c>
      <c r="S421" s="244">
        <v>0</v>
      </c>
      <c r="T421" s="245">
        <f>S421*H421</f>
        <v>0</v>
      </c>
      <c r="AR421" s="24" t="s">
        <v>179</v>
      </c>
      <c r="AT421" s="24" t="s">
        <v>390</v>
      </c>
      <c r="AU421" s="24" t="s">
        <v>86</v>
      </c>
      <c r="AY421" s="24" t="s">
        <v>136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24" t="s">
        <v>25</v>
      </c>
      <c r="BK421" s="246">
        <f>ROUND(I421*H421,2)</f>
        <v>0</v>
      </c>
      <c r="BL421" s="24" t="s">
        <v>143</v>
      </c>
      <c r="BM421" s="24" t="s">
        <v>657</v>
      </c>
    </row>
    <row r="422" s="12" customFormat="1">
      <c r="B422" s="247"/>
      <c r="C422" s="248"/>
      <c r="D422" s="249" t="s">
        <v>145</v>
      </c>
      <c r="E422" s="250" t="s">
        <v>34</v>
      </c>
      <c r="F422" s="251" t="s">
        <v>324</v>
      </c>
      <c r="G422" s="248"/>
      <c r="H422" s="250" t="s">
        <v>34</v>
      </c>
      <c r="I422" s="252"/>
      <c r="J422" s="248"/>
      <c r="K422" s="248"/>
      <c r="L422" s="253"/>
      <c r="M422" s="254"/>
      <c r="N422" s="255"/>
      <c r="O422" s="255"/>
      <c r="P422" s="255"/>
      <c r="Q422" s="255"/>
      <c r="R422" s="255"/>
      <c r="S422" s="255"/>
      <c r="T422" s="256"/>
      <c r="AT422" s="257" t="s">
        <v>145</v>
      </c>
      <c r="AU422" s="257" t="s">
        <v>86</v>
      </c>
      <c r="AV422" s="12" t="s">
        <v>25</v>
      </c>
      <c r="AW422" s="12" t="s">
        <v>41</v>
      </c>
      <c r="AX422" s="12" t="s">
        <v>78</v>
      </c>
      <c r="AY422" s="257" t="s">
        <v>136</v>
      </c>
    </row>
    <row r="423" s="13" customFormat="1">
      <c r="B423" s="258"/>
      <c r="C423" s="259"/>
      <c r="D423" s="249" t="s">
        <v>145</v>
      </c>
      <c r="E423" s="260" t="s">
        <v>34</v>
      </c>
      <c r="F423" s="261" t="s">
        <v>167</v>
      </c>
      <c r="G423" s="259"/>
      <c r="H423" s="262">
        <v>6</v>
      </c>
      <c r="I423" s="263"/>
      <c r="J423" s="259"/>
      <c r="K423" s="259"/>
      <c r="L423" s="264"/>
      <c r="M423" s="265"/>
      <c r="N423" s="266"/>
      <c r="O423" s="266"/>
      <c r="P423" s="266"/>
      <c r="Q423" s="266"/>
      <c r="R423" s="266"/>
      <c r="S423" s="266"/>
      <c r="T423" s="267"/>
      <c r="AT423" s="268" t="s">
        <v>145</v>
      </c>
      <c r="AU423" s="268" t="s">
        <v>86</v>
      </c>
      <c r="AV423" s="13" t="s">
        <v>86</v>
      </c>
      <c r="AW423" s="13" t="s">
        <v>41</v>
      </c>
      <c r="AX423" s="13" t="s">
        <v>78</v>
      </c>
      <c r="AY423" s="268" t="s">
        <v>136</v>
      </c>
    </row>
    <row r="424" s="14" customFormat="1">
      <c r="B424" s="269"/>
      <c r="C424" s="270"/>
      <c r="D424" s="249" t="s">
        <v>145</v>
      </c>
      <c r="E424" s="271" t="s">
        <v>34</v>
      </c>
      <c r="F424" s="272" t="s">
        <v>148</v>
      </c>
      <c r="G424" s="270"/>
      <c r="H424" s="273">
        <v>6</v>
      </c>
      <c r="I424" s="274"/>
      <c r="J424" s="270"/>
      <c r="K424" s="270"/>
      <c r="L424" s="275"/>
      <c r="M424" s="276"/>
      <c r="N424" s="277"/>
      <c r="O424" s="277"/>
      <c r="P424" s="277"/>
      <c r="Q424" s="277"/>
      <c r="R424" s="277"/>
      <c r="S424" s="277"/>
      <c r="T424" s="278"/>
      <c r="AT424" s="279" t="s">
        <v>145</v>
      </c>
      <c r="AU424" s="279" t="s">
        <v>86</v>
      </c>
      <c r="AV424" s="14" t="s">
        <v>143</v>
      </c>
      <c r="AW424" s="14" t="s">
        <v>41</v>
      </c>
      <c r="AX424" s="14" t="s">
        <v>25</v>
      </c>
      <c r="AY424" s="279" t="s">
        <v>136</v>
      </c>
    </row>
    <row r="425" s="1" customFormat="1" ht="51" customHeight="1">
      <c r="B425" s="46"/>
      <c r="C425" s="235" t="s">
        <v>658</v>
      </c>
      <c r="D425" s="235" t="s">
        <v>138</v>
      </c>
      <c r="E425" s="236" t="s">
        <v>659</v>
      </c>
      <c r="F425" s="237" t="s">
        <v>660</v>
      </c>
      <c r="G425" s="238" t="s">
        <v>141</v>
      </c>
      <c r="H425" s="239">
        <v>246</v>
      </c>
      <c r="I425" s="240"/>
      <c r="J425" s="241">
        <f>ROUND(I425*H425,2)</f>
        <v>0</v>
      </c>
      <c r="K425" s="237" t="s">
        <v>142</v>
      </c>
      <c r="L425" s="72"/>
      <c r="M425" s="242" t="s">
        <v>34</v>
      </c>
      <c r="N425" s="243" t="s">
        <v>49</v>
      </c>
      <c r="O425" s="47"/>
      <c r="P425" s="244">
        <f>O425*H425</f>
        <v>0</v>
      </c>
      <c r="Q425" s="244">
        <v>0.085650000000000004</v>
      </c>
      <c r="R425" s="244">
        <f>Q425*H425</f>
        <v>21.069900000000001</v>
      </c>
      <c r="S425" s="244">
        <v>0</v>
      </c>
      <c r="T425" s="245">
        <f>S425*H425</f>
        <v>0</v>
      </c>
      <c r="AR425" s="24" t="s">
        <v>143</v>
      </c>
      <c r="AT425" s="24" t="s">
        <v>138</v>
      </c>
      <c r="AU425" s="24" t="s">
        <v>86</v>
      </c>
      <c r="AY425" s="24" t="s">
        <v>136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24" t="s">
        <v>25</v>
      </c>
      <c r="BK425" s="246">
        <f>ROUND(I425*H425,2)</f>
        <v>0</v>
      </c>
      <c r="BL425" s="24" t="s">
        <v>143</v>
      </c>
      <c r="BM425" s="24" t="s">
        <v>661</v>
      </c>
    </row>
    <row r="426" s="12" customFormat="1">
      <c r="B426" s="247"/>
      <c r="C426" s="248"/>
      <c r="D426" s="249" t="s">
        <v>145</v>
      </c>
      <c r="E426" s="250" t="s">
        <v>34</v>
      </c>
      <c r="F426" s="251" t="s">
        <v>545</v>
      </c>
      <c r="G426" s="248"/>
      <c r="H426" s="250" t="s">
        <v>34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AT426" s="257" t="s">
        <v>145</v>
      </c>
      <c r="AU426" s="257" t="s">
        <v>86</v>
      </c>
      <c r="AV426" s="12" t="s">
        <v>25</v>
      </c>
      <c r="AW426" s="12" t="s">
        <v>41</v>
      </c>
      <c r="AX426" s="12" t="s">
        <v>78</v>
      </c>
      <c r="AY426" s="257" t="s">
        <v>136</v>
      </c>
    </row>
    <row r="427" s="13" customFormat="1">
      <c r="B427" s="258"/>
      <c r="C427" s="259"/>
      <c r="D427" s="249" t="s">
        <v>145</v>
      </c>
      <c r="E427" s="260" t="s">
        <v>34</v>
      </c>
      <c r="F427" s="261" t="s">
        <v>662</v>
      </c>
      <c r="G427" s="259"/>
      <c r="H427" s="262">
        <v>246</v>
      </c>
      <c r="I427" s="263"/>
      <c r="J427" s="259"/>
      <c r="K427" s="259"/>
      <c r="L427" s="264"/>
      <c r="M427" s="265"/>
      <c r="N427" s="266"/>
      <c r="O427" s="266"/>
      <c r="P427" s="266"/>
      <c r="Q427" s="266"/>
      <c r="R427" s="266"/>
      <c r="S427" s="266"/>
      <c r="T427" s="267"/>
      <c r="AT427" s="268" t="s">
        <v>145</v>
      </c>
      <c r="AU427" s="268" t="s">
        <v>86</v>
      </c>
      <c r="AV427" s="13" t="s">
        <v>86</v>
      </c>
      <c r="AW427" s="13" t="s">
        <v>41</v>
      </c>
      <c r="AX427" s="13" t="s">
        <v>78</v>
      </c>
      <c r="AY427" s="268" t="s">
        <v>136</v>
      </c>
    </row>
    <row r="428" s="14" customFormat="1">
      <c r="B428" s="269"/>
      <c r="C428" s="270"/>
      <c r="D428" s="249" t="s">
        <v>145</v>
      </c>
      <c r="E428" s="271" t="s">
        <v>34</v>
      </c>
      <c r="F428" s="272" t="s">
        <v>148</v>
      </c>
      <c r="G428" s="270"/>
      <c r="H428" s="273">
        <v>246</v>
      </c>
      <c r="I428" s="274"/>
      <c r="J428" s="270"/>
      <c r="K428" s="270"/>
      <c r="L428" s="275"/>
      <c r="M428" s="276"/>
      <c r="N428" s="277"/>
      <c r="O428" s="277"/>
      <c r="P428" s="277"/>
      <c r="Q428" s="277"/>
      <c r="R428" s="277"/>
      <c r="S428" s="277"/>
      <c r="T428" s="278"/>
      <c r="AT428" s="279" t="s">
        <v>145</v>
      </c>
      <c r="AU428" s="279" t="s">
        <v>86</v>
      </c>
      <c r="AV428" s="14" t="s">
        <v>143</v>
      </c>
      <c r="AW428" s="14" t="s">
        <v>41</v>
      </c>
      <c r="AX428" s="14" t="s">
        <v>25</v>
      </c>
      <c r="AY428" s="279" t="s">
        <v>136</v>
      </c>
    </row>
    <row r="429" s="1" customFormat="1" ht="16.5" customHeight="1">
      <c r="B429" s="46"/>
      <c r="C429" s="283" t="s">
        <v>663</v>
      </c>
      <c r="D429" s="283" t="s">
        <v>390</v>
      </c>
      <c r="E429" s="284" t="s">
        <v>664</v>
      </c>
      <c r="F429" s="285" t="s">
        <v>665</v>
      </c>
      <c r="G429" s="286" t="s">
        <v>141</v>
      </c>
      <c r="H429" s="287">
        <v>199.91999999999999</v>
      </c>
      <c r="I429" s="288"/>
      <c r="J429" s="289">
        <f>ROUND(I429*H429,2)</f>
        <v>0</v>
      </c>
      <c r="K429" s="285" t="s">
        <v>142</v>
      </c>
      <c r="L429" s="290"/>
      <c r="M429" s="291" t="s">
        <v>34</v>
      </c>
      <c r="N429" s="292" t="s">
        <v>49</v>
      </c>
      <c r="O429" s="47"/>
      <c r="P429" s="244">
        <f>O429*H429</f>
        <v>0</v>
      </c>
      <c r="Q429" s="244">
        <v>0.17599999999999999</v>
      </c>
      <c r="R429" s="244">
        <f>Q429*H429</f>
        <v>35.185919999999996</v>
      </c>
      <c r="S429" s="244">
        <v>0</v>
      </c>
      <c r="T429" s="245">
        <f>S429*H429</f>
        <v>0</v>
      </c>
      <c r="AR429" s="24" t="s">
        <v>179</v>
      </c>
      <c r="AT429" s="24" t="s">
        <v>390</v>
      </c>
      <c r="AU429" s="24" t="s">
        <v>86</v>
      </c>
      <c r="AY429" s="24" t="s">
        <v>136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24" t="s">
        <v>25</v>
      </c>
      <c r="BK429" s="246">
        <f>ROUND(I429*H429,2)</f>
        <v>0</v>
      </c>
      <c r="BL429" s="24" t="s">
        <v>143</v>
      </c>
      <c r="BM429" s="24" t="s">
        <v>666</v>
      </c>
    </row>
    <row r="430" s="12" customFormat="1">
      <c r="B430" s="247"/>
      <c r="C430" s="248"/>
      <c r="D430" s="249" t="s">
        <v>145</v>
      </c>
      <c r="E430" s="250" t="s">
        <v>34</v>
      </c>
      <c r="F430" s="251" t="s">
        <v>667</v>
      </c>
      <c r="G430" s="248"/>
      <c r="H430" s="250" t="s">
        <v>34</v>
      </c>
      <c r="I430" s="252"/>
      <c r="J430" s="248"/>
      <c r="K430" s="248"/>
      <c r="L430" s="253"/>
      <c r="M430" s="254"/>
      <c r="N430" s="255"/>
      <c r="O430" s="255"/>
      <c r="P430" s="255"/>
      <c r="Q430" s="255"/>
      <c r="R430" s="255"/>
      <c r="S430" s="255"/>
      <c r="T430" s="256"/>
      <c r="AT430" s="257" t="s">
        <v>145</v>
      </c>
      <c r="AU430" s="257" t="s">
        <v>86</v>
      </c>
      <c r="AV430" s="12" t="s">
        <v>25</v>
      </c>
      <c r="AW430" s="12" t="s">
        <v>41</v>
      </c>
      <c r="AX430" s="12" t="s">
        <v>78</v>
      </c>
      <c r="AY430" s="257" t="s">
        <v>136</v>
      </c>
    </row>
    <row r="431" s="13" customFormat="1">
      <c r="B431" s="258"/>
      <c r="C431" s="259"/>
      <c r="D431" s="249" t="s">
        <v>145</v>
      </c>
      <c r="E431" s="260" t="s">
        <v>34</v>
      </c>
      <c r="F431" s="261" t="s">
        <v>668</v>
      </c>
      <c r="G431" s="259"/>
      <c r="H431" s="262">
        <v>199.91999999999999</v>
      </c>
      <c r="I431" s="263"/>
      <c r="J431" s="259"/>
      <c r="K431" s="259"/>
      <c r="L431" s="264"/>
      <c r="M431" s="265"/>
      <c r="N431" s="266"/>
      <c r="O431" s="266"/>
      <c r="P431" s="266"/>
      <c r="Q431" s="266"/>
      <c r="R431" s="266"/>
      <c r="S431" s="266"/>
      <c r="T431" s="267"/>
      <c r="AT431" s="268" t="s">
        <v>145</v>
      </c>
      <c r="AU431" s="268" t="s">
        <v>86</v>
      </c>
      <c r="AV431" s="13" t="s">
        <v>86</v>
      </c>
      <c r="AW431" s="13" t="s">
        <v>41</v>
      </c>
      <c r="AX431" s="13" t="s">
        <v>78</v>
      </c>
      <c r="AY431" s="268" t="s">
        <v>136</v>
      </c>
    </row>
    <row r="432" s="14" customFormat="1">
      <c r="B432" s="269"/>
      <c r="C432" s="270"/>
      <c r="D432" s="249" t="s">
        <v>145</v>
      </c>
      <c r="E432" s="271" t="s">
        <v>34</v>
      </c>
      <c r="F432" s="272" t="s">
        <v>148</v>
      </c>
      <c r="G432" s="270"/>
      <c r="H432" s="273">
        <v>199.91999999999999</v>
      </c>
      <c r="I432" s="274"/>
      <c r="J432" s="270"/>
      <c r="K432" s="270"/>
      <c r="L432" s="275"/>
      <c r="M432" s="276"/>
      <c r="N432" s="277"/>
      <c r="O432" s="277"/>
      <c r="P432" s="277"/>
      <c r="Q432" s="277"/>
      <c r="R432" s="277"/>
      <c r="S432" s="277"/>
      <c r="T432" s="278"/>
      <c r="AT432" s="279" t="s">
        <v>145</v>
      </c>
      <c r="AU432" s="279" t="s">
        <v>86</v>
      </c>
      <c r="AV432" s="14" t="s">
        <v>143</v>
      </c>
      <c r="AW432" s="14" t="s">
        <v>41</v>
      </c>
      <c r="AX432" s="14" t="s">
        <v>25</v>
      </c>
      <c r="AY432" s="279" t="s">
        <v>136</v>
      </c>
    </row>
    <row r="433" s="1" customFormat="1" ht="16.5" customHeight="1">
      <c r="B433" s="46"/>
      <c r="C433" s="283" t="s">
        <v>669</v>
      </c>
      <c r="D433" s="283" t="s">
        <v>390</v>
      </c>
      <c r="E433" s="284" t="s">
        <v>670</v>
      </c>
      <c r="F433" s="285" t="s">
        <v>671</v>
      </c>
      <c r="G433" s="286" t="s">
        <v>141</v>
      </c>
      <c r="H433" s="287">
        <v>51.5</v>
      </c>
      <c r="I433" s="288"/>
      <c r="J433" s="289">
        <f>ROUND(I433*H433,2)</f>
        <v>0</v>
      </c>
      <c r="K433" s="285" t="s">
        <v>34</v>
      </c>
      <c r="L433" s="290"/>
      <c r="M433" s="291" t="s">
        <v>34</v>
      </c>
      <c r="N433" s="292" t="s">
        <v>49</v>
      </c>
      <c r="O433" s="47"/>
      <c r="P433" s="244">
        <f>O433*H433</f>
        <v>0</v>
      </c>
      <c r="Q433" s="244">
        <v>0.17599999999999999</v>
      </c>
      <c r="R433" s="244">
        <f>Q433*H433</f>
        <v>9.0640000000000001</v>
      </c>
      <c r="S433" s="244">
        <v>0</v>
      </c>
      <c r="T433" s="245">
        <f>S433*H433</f>
        <v>0</v>
      </c>
      <c r="AR433" s="24" t="s">
        <v>179</v>
      </c>
      <c r="AT433" s="24" t="s">
        <v>390</v>
      </c>
      <c r="AU433" s="24" t="s">
        <v>86</v>
      </c>
      <c r="AY433" s="24" t="s">
        <v>136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24" t="s">
        <v>25</v>
      </c>
      <c r="BK433" s="246">
        <f>ROUND(I433*H433,2)</f>
        <v>0</v>
      </c>
      <c r="BL433" s="24" t="s">
        <v>143</v>
      </c>
      <c r="BM433" s="24" t="s">
        <v>672</v>
      </c>
    </row>
    <row r="434" s="13" customFormat="1">
      <c r="B434" s="258"/>
      <c r="C434" s="259"/>
      <c r="D434" s="249" t="s">
        <v>145</v>
      </c>
      <c r="E434" s="260" t="s">
        <v>34</v>
      </c>
      <c r="F434" s="261" t="s">
        <v>34</v>
      </c>
      <c r="G434" s="259"/>
      <c r="H434" s="262">
        <v>0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AT434" s="268" t="s">
        <v>145</v>
      </c>
      <c r="AU434" s="268" t="s">
        <v>86</v>
      </c>
      <c r="AV434" s="13" t="s">
        <v>86</v>
      </c>
      <c r="AW434" s="13" t="s">
        <v>41</v>
      </c>
      <c r="AX434" s="13" t="s">
        <v>78</v>
      </c>
      <c r="AY434" s="268" t="s">
        <v>136</v>
      </c>
    </row>
    <row r="435" s="13" customFormat="1">
      <c r="B435" s="258"/>
      <c r="C435" s="259"/>
      <c r="D435" s="249" t="s">
        <v>145</v>
      </c>
      <c r="E435" s="260" t="s">
        <v>34</v>
      </c>
      <c r="F435" s="261" t="s">
        <v>34</v>
      </c>
      <c r="G435" s="259"/>
      <c r="H435" s="262">
        <v>0</v>
      </c>
      <c r="I435" s="263"/>
      <c r="J435" s="259"/>
      <c r="K435" s="259"/>
      <c r="L435" s="264"/>
      <c r="M435" s="265"/>
      <c r="N435" s="266"/>
      <c r="O435" s="266"/>
      <c r="P435" s="266"/>
      <c r="Q435" s="266"/>
      <c r="R435" s="266"/>
      <c r="S435" s="266"/>
      <c r="T435" s="267"/>
      <c r="AT435" s="268" t="s">
        <v>145</v>
      </c>
      <c r="AU435" s="268" t="s">
        <v>86</v>
      </c>
      <c r="AV435" s="13" t="s">
        <v>86</v>
      </c>
      <c r="AW435" s="13" t="s">
        <v>41</v>
      </c>
      <c r="AX435" s="13" t="s">
        <v>78</v>
      </c>
      <c r="AY435" s="268" t="s">
        <v>136</v>
      </c>
    </row>
    <row r="436" s="12" customFormat="1">
      <c r="B436" s="247"/>
      <c r="C436" s="248"/>
      <c r="D436" s="249" t="s">
        <v>145</v>
      </c>
      <c r="E436" s="250" t="s">
        <v>34</v>
      </c>
      <c r="F436" s="251" t="s">
        <v>673</v>
      </c>
      <c r="G436" s="248"/>
      <c r="H436" s="250" t="s">
        <v>34</v>
      </c>
      <c r="I436" s="252"/>
      <c r="J436" s="248"/>
      <c r="K436" s="248"/>
      <c r="L436" s="253"/>
      <c r="M436" s="254"/>
      <c r="N436" s="255"/>
      <c r="O436" s="255"/>
      <c r="P436" s="255"/>
      <c r="Q436" s="255"/>
      <c r="R436" s="255"/>
      <c r="S436" s="255"/>
      <c r="T436" s="256"/>
      <c r="AT436" s="257" t="s">
        <v>145</v>
      </c>
      <c r="AU436" s="257" t="s">
        <v>86</v>
      </c>
      <c r="AV436" s="12" t="s">
        <v>25</v>
      </c>
      <c r="AW436" s="12" t="s">
        <v>41</v>
      </c>
      <c r="AX436" s="12" t="s">
        <v>78</v>
      </c>
      <c r="AY436" s="257" t="s">
        <v>136</v>
      </c>
    </row>
    <row r="437" s="13" customFormat="1">
      <c r="B437" s="258"/>
      <c r="C437" s="259"/>
      <c r="D437" s="249" t="s">
        <v>145</v>
      </c>
      <c r="E437" s="260" t="s">
        <v>34</v>
      </c>
      <c r="F437" s="261" t="s">
        <v>674</v>
      </c>
      <c r="G437" s="259"/>
      <c r="H437" s="262">
        <v>51.5</v>
      </c>
      <c r="I437" s="263"/>
      <c r="J437" s="259"/>
      <c r="K437" s="259"/>
      <c r="L437" s="264"/>
      <c r="M437" s="265"/>
      <c r="N437" s="266"/>
      <c r="O437" s="266"/>
      <c r="P437" s="266"/>
      <c r="Q437" s="266"/>
      <c r="R437" s="266"/>
      <c r="S437" s="266"/>
      <c r="T437" s="267"/>
      <c r="AT437" s="268" t="s">
        <v>145</v>
      </c>
      <c r="AU437" s="268" t="s">
        <v>86</v>
      </c>
      <c r="AV437" s="13" t="s">
        <v>86</v>
      </c>
      <c r="AW437" s="13" t="s">
        <v>41</v>
      </c>
      <c r="AX437" s="13" t="s">
        <v>78</v>
      </c>
      <c r="AY437" s="268" t="s">
        <v>136</v>
      </c>
    </row>
    <row r="438" s="14" customFormat="1">
      <c r="B438" s="269"/>
      <c r="C438" s="270"/>
      <c r="D438" s="249" t="s">
        <v>145</v>
      </c>
      <c r="E438" s="271" t="s">
        <v>34</v>
      </c>
      <c r="F438" s="272" t="s">
        <v>148</v>
      </c>
      <c r="G438" s="270"/>
      <c r="H438" s="273">
        <v>51.5</v>
      </c>
      <c r="I438" s="274"/>
      <c r="J438" s="270"/>
      <c r="K438" s="270"/>
      <c r="L438" s="275"/>
      <c r="M438" s="276"/>
      <c r="N438" s="277"/>
      <c r="O438" s="277"/>
      <c r="P438" s="277"/>
      <c r="Q438" s="277"/>
      <c r="R438" s="277"/>
      <c r="S438" s="277"/>
      <c r="T438" s="278"/>
      <c r="AT438" s="279" t="s">
        <v>145</v>
      </c>
      <c r="AU438" s="279" t="s">
        <v>86</v>
      </c>
      <c r="AV438" s="14" t="s">
        <v>143</v>
      </c>
      <c r="AW438" s="14" t="s">
        <v>41</v>
      </c>
      <c r="AX438" s="14" t="s">
        <v>25</v>
      </c>
      <c r="AY438" s="279" t="s">
        <v>136</v>
      </c>
    </row>
    <row r="439" s="1" customFormat="1" ht="63.75" customHeight="1">
      <c r="B439" s="46"/>
      <c r="C439" s="235" t="s">
        <v>675</v>
      </c>
      <c r="D439" s="235" t="s">
        <v>138</v>
      </c>
      <c r="E439" s="236" t="s">
        <v>676</v>
      </c>
      <c r="F439" s="237" t="s">
        <v>677</v>
      </c>
      <c r="G439" s="238" t="s">
        <v>141</v>
      </c>
      <c r="H439" s="239">
        <v>246</v>
      </c>
      <c r="I439" s="240"/>
      <c r="J439" s="241">
        <f>ROUND(I439*H439,2)</f>
        <v>0</v>
      </c>
      <c r="K439" s="237" t="s">
        <v>142</v>
      </c>
      <c r="L439" s="72"/>
      <c r="M439" s="242" t="s">
        <v>34</v>
      </c>
      <c r="N439" s="243" t="s">
        <v>49</v>
      </c>
      <c r="O439" s="47"/>
      <c r="P439" s="244">
        <f>O439*H439</f>
        <v>0</v>
      </c>
      <c r="Q439" s="244">
        <v>0</v>
      </c>
      <c r="R439" s="244">
        <f>Q439*H439</f>
        <v>0</v>
      </c>
      <c r="S439" s="244">
        <v>0</v>
      </c>
      <c r="T439" s="245">
        <f>S439*H439</f>
        <v>0</v>
      </c>
      <c r="AR439" s="24" t="s">
        <v>143</v>
      </c>
      <c r="AT439" s="24" t="s">
        <v>138</v>
      </c>
      <c r="AU439" s="24" t="s">
        <v>86</v>
      </c>
      <c r="AY439" s="24" t="s">
        <v>136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24" t="s">
        <v>25</v>
      </c>
      <c r="BK439" s="246">
        <f>ROUND(I439*H439,2)</f>
        <v>0</v>
      </c>
      <c r="BL439" s="24" t="s">
        <v>143</v>
      </c>
      <c r="BM439" s="24" t="s">
        <v>678</v>
      </c>
    </row>
    <row r="440" s="12" customFormat="1">
      <c r="B440" s="247"/>
      <c r="C440" s="248"/>
      <c r="D440" s="249" t="s">
        <v>145</v>
      </c>
      <c r="E440" s="250" t="s">
        <v>34</v>
      </c>
      <c r="F440" s="251" t="s">
        <v>679</v>
      </c>
      <c r="G440" s="248"/>
      <c r="H440" s="250" t="s">
        <v>34</v>
      </c>
      <c r="I440" s="252"/>
      <c r="J440" s="248"/>
      <c r="K440" s="248"/>
      <c r="L440" s="253"/>
      <c r="M440" s="254"/>
      <c r="N440" s="255"/>
      <c r="O440" s="255"/>
      <c r="P440" s="255"/>
      <c r="Q440" s="255"/>
      <c r="R440" s="255"/>
      <c r="S440" s="255"/>
      <c r="T440" s="256"/>
      <c r="AT440" s="257" t="s">
        <v>145</v>
      </c>
      <c r="AU440" s="257" t="s">
        <v>86</v>
      </c>
      <c r="AV440" s="12" t="s">
        <v>25</v>
      </c>
      <c r="AW440" s="12" t="s">
        <v>41</v>
      </c>
      <c r="AX440" s="12" t="s">
        <v>78</v>
      </c>
      <c r="AY440" s="257" t="s">
        <v>136</v>
      </c>
    </row>
    <row r="441" s="13" customFormat="1">
      <c r="B441" s="258"/>
      <c r="C441" s="259"/>
      <c r="D441" s="249" t="s">
        <v>145</v>
      </c>
      <c r="E441" s="260" t="s">
        <v>34</v>
      </c>
      <c r="F441" s="261" t="s">
        <v>680</v>
      </c>
      <c r="G441" s="259"/>
      <c r="H441" s="262">
        <v>246</v>
      </c>
      <c r="I441" s="263"/>
      <c r="J441" s="259"/>
      <c r="K441" s="259"/>
      <c r="L441" s="264"/>
      <c r="M441" s="265"/>
      <c r="N441" s="266"/>
      <c r="O441" s="266"/>
      <c r="P441" s="266"/>
      <c r="Q441" s="266"/>
      <c r="R441" s="266"/>
      <c r="S441" s="266"/>
      <c r="T441" s="267"/>
      <c r="AT441" s="268" t="s">
        <v>145</v>
      </c>
      <c r="AU441" s="268" t="s">
        <v>86</v>
      </c>
      <c r="AV441" s="13" t="s">
        <v>86</v>
      </c>
      <c r="AW441" s="13" t="s">
        <v>41</v>
      </c>
      <c r="AX441" s="13" t="s">
        <v>78</v>
      </c>
      <c r="AY441" s="268" t="s">
        <v>136</v>
      </c>
    </row>
    <row r="442" s="14" customFormat="1">
      <c r="B442" s="269"/>
      <c r="C442" s="270"/>
      <c r="D442" s="249" t="s">
        <v>145</v>
      </c>
      <c r="E442" s="271" t="s">
        <v>34</v>
      </c>
      <c r="F442" s="272" t="s">
        <v>148</v>
      </c>
      <c r="G442" s="270"/>
      <c r="H442" s="273">
        <v>246</v>
      </c>
      <c r="I442" s="274"/>
      <c r="J442" s="270"/>
      <c r="K442" s="270"/>
      <c r="L442" s="275"/>
      <c r="M442" s="276"/>
      <c r="N442" s="277"/>
      <c r="O442" s="277"/>
      <c r="P442" s="277"/>
      <c r="Q442" s="277"/>
      <c r="R442" s="277"/>
      <c r="S442" s="277"/>
      <c r="T442" s="278"/>
      <c r="AT442" s="279" t="s">
        <v>145</v>
      </c>
      <c r="AU442" s="279" t="s">
        <v>86</v>
      </c>
      <c r="AV442" s="14" t="s">
        <v>143</v>
      </c>
      <c r="AW442" s="14" t="s">
        <v>41</v>
      </c>
      <c r="AX442" s="14" t="s">
        <v>25</v>
      </c>
      <c r="AY442" s="279" t="s">
        <v>136</v>
      </c>
    </row>
    <row r="443" s="1" customFormat="1" ht="51" customHeight="1">
      <c r="B443" s="46"/>
      <c r="C443" s="235" t="s">
        <v>681</v>
      </c>
      <c r="D443" s="235" t="s">
        <v>138</v>
      </c>
      <c r="E443" s="236" t="s">
        <v>682</v>
      </c>
      <c r="F443" s="237" t="s">
        <v>683</v>
      </c>
      <c r="G443" s="238" t="s">
        <v>141</v>
      </c>
      <c r="H443" s="239">
        <v>24</v>
      </c>
      <c r="I443" s="240"/>
      <c r="J443" s="241">
        <f>ROUND(I443*H443,2)</f>
        <v>0</v>
      </c>
      <c r="K443" s="237" t="s">
        <v>142</v>
      </c>
      <c r="L443" s="72"/>
      <c r="M443" s="242" t="s">
        <v>34</v>
      </c>
      <c r="N443" s="243" t="s">
        <v>49</v>
      </c>
      <c r="O443" s="47"/>
      <c r="P443" s="244">
        <f>O443*H443</f>
        <v>0</v>
      </c>
      <c r="Q443" s="244">
        <v>0.10362</v>
      </c>
      <c r="R443" s="244">
        <f>Q443*H443</f>
        <v>2.4868800000000002</v>
      </c>
      <c r="S443" s="244">
        <v>0</v>
      </c>
      <c r="T443" s="245">
        <f>S443*H443</f>
        <v>0</v>
      </c>
      <c r="AR443" s="24" t="s">
        <v>143</v>
      </c>
      <c r="AT443" s="24" t="s">
        <v>138</v>
      </c>
      <c r="AU443" s="24" t="s">
        <v>86</v>
      </c>
      <c r="AY443" s="24" t="s">
        <v>136</v>
      </c>
      <c r="BE443" s="246">
        <f>IF(N443="základní",J443,0)</f>
        <v>0</v>
      </c>
      <c r="BF443" s="246">
        <f>IF(N443="snížená",J443,0)</f>
        <v>0</v>
      </c>
      <c r="BG443" s="246">
        <f>IF(N443="zákl. přenesená",J443,0)</f>
        <v>0</v>
      </c>
      <c r="BH443" s="246">
        <f>IF(N443="sníž. přenesená",J443,0)</f>
        <v>0</v>
      </c>
      <c r="BI443" s="246">
        <f>IF(N443="nulová",J443,0)</f>
        <v>0</v>
      </c>
      <c r="BJ443" s="24" t="s">
        <v>25</v>
      </c>
      <c r="BK443" s="246">
        <f>ROUND(I443*H443,2)</f>
        <v>0</v>
      </c>
      <c r="BL443" s="24" t="s">
        <v>143</v>
      </c>
      <c r="BM443" s="24" t="s">
        <v>684</v>
      </c>
    </row>
    <row r="444" s="12" customFormat="1">
      <c r="B444" s="247"/>
      <c r="C444" s="248"/>
      <c r="D444" s="249" t="s">
        <v>145</v>
      </c>
      <c r="E444" s="250" t="s">
        <v>34</v>
      </c>
      <c r="F444" s="251" t="s">
        <v>576</v>
      </c>
      <c r="G444" s="248"/>
      <c r="H444" s="250" t="s">
        <v>34</v>
      </c>
      <c r="I444" s="252"/>
      <c r="J444" s="248"/>
      <c r="K444" s="248"/>
      <c r="L444" s="253"/>
      <c r="M444" s="254"/>
      <c r="N444" s="255"/>
      <c r="O444" s="255"/>
      <c r="P444" s="255"/>
      <c r="Q444" s="255"/>
      <c r="R444" s="255"/>
      <c r="S444" s="255"/>
      <c r="T444" s="256"/>
      <c r="AT444" s="257" t="s">
        <v>145</v>
      </c>
      <c r="AU444" s="257" t="s">
        <v>86</v>
      </c>
      <c r="AV444" s="12" t="s">
        <v>25</v>
      </c>
      <c r="AW444" s="12" t="s">
        <v>41</v>
      </c>
      <c r="AX444" s="12" t="s">
        <v>78</v>
      </c>
      <c r="AY444" s="257" t="s">
        <v>136</v>
      </c>
    </row>
    <row r="445" s="13" customFormat="1">
      <c r="B445" s="258"/>
      <c r="C445" s="259"/>
      <c r="D445" s="249" t="s">
        <v>145</v>
      </c>
      <c r="E445" s="260" t="s">
        <v>34</v>
      </c>
      <c r="F445" s="261" t="s">
        <v>685</v>
      </c>
      <c r="G445" s="259"/>
      <c r="H445" s="262">
        <v>24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AT445" s="268" t="s">
        <v>145</v>
      </c>
      <c r="AU445" s="268" t="s">
        <v>86</v>
      </c>
      <c r="AV445" s="13" t="s">
        <v>86</v>
      </c>
      <c r="AW445" s="13" t="s">
        <v>41</v>
      </c>
      <c r="AX445" s="13" t="s">
        <v>78</v>
      </c>
      <c r="AY445" s="268" t="s">
        <v>136</v>
      </c>
    </row>
    <row r="446" s="14" customFormat="1">
      <c r="B446" s="269"/>
      <c r="C446" s="270"/>
      <c r="D446" s="249" t="s">
        <v>145</v>
      </c>
      <c r="E446" s="271" t="s">
        <v>34</v>
      </c>
      <c r="F446" s="272" t="s">
        <v>148</v>
      </c>
      <c r="G446" s="270"/>
      <c r="H446" s="273">
        <v>24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AT446" s="279" t="s">
        <v>145</v>
      </c>
      <c r="AU446" s="279" t="s">
        <v>86</v>
      </c>
      <c r="AV446" s="14" t="s">
        <v>143</v>
      </c>
      <c r="AW446" s="14" t="s">
        <v>41</v>
      </c>
      <c r="AX446" s="14" t="s">
        <v>25</v>
      </c>
      <c r="AY446" s="279" t="s">
        <v>136</v>
      </c>
    </row>
    <row r="447" s="1" customFormat="1" ht="16.5" customHeight="1">
      <c r="B447" s="46"/>
      <c r="C447" s="283" t="s">
        <v>686</v>
      </c>
      <c r="D447" s="283" t="s">
        <v>390</v>
      </c>
      <c r="E447" s="284" t="s">
        <v>664</v>
      </c>
      <c r="F447" s="285" t="s">
        <v>665</v>
      </c>
      <c r="G447" s="286" t="s">
        <v>141</v>
      </c>
      <c r="H447" s="287">
        <v>18.539999999999999</v>
      </c>
      <c r="I447" s="288"/>
      <c r="J447" s="289">
        <f>ROUND(I447*H447,2)</f>
        <v>0</v>
      </c>
      <c r="K447" s="285" t="s">
        <v>142</v>
      </c>
      <c r="L447" s="290"/>
      <c r="M447" s="291" t="s">
        <v>34</v>
      </c>
      <c r="N447" s="292" t="s">
        <v>49</v>
      </c>
      <c r="O447" s="47"/>
      <c r="P447" s="244">
        <f>O447*H447</f>
        <v>0</v>
      </c>
      <c r="Q447" s="244">
        <v>0.17599999999999999</v>
      </c>
      <c r="R447" s="244">
        <f>Q447*H447</f>
        <v>3.2630399999999997</v>
      </c>
      <c r="S447" s="244">
        <v>0</v>
      </c>
      <c r="T447" s="245">
        <f>S447*H447</f>
        <v>0</v>
      </c>
      <c r="AR447" s="24" t="s">
        <v>179</v>
      </c>
      <c r="AT447" s="24" t="s">
        <v>390</v>
      </c>
      <c r="AU447" s="24" t="s">
        <v>86</v>
      </c>
      <c r="AY447" s="24" t="s">
        <v>136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24" t="s">
        <v>25</v>
      </c>
      <c r="BK447" s="246">
        <f>ROUND(I447*H447,2)</f>
        <v>0</v>
      </c>
      <c r="BL447" s="24" t="s">
        <v>143</v>
      </c>
      <c r="BM447" s="24" t="s">
        <v>687</v>
      </c>
    </row>
    <row r="448" s="12" customFormat="1">
      <c r="B448" s="247"/>
      <c r="C448" s="248"/>
      <c r="D448" s="249" t="s">
        <v>145</v>
      </c>
      <c r="E448" s="250" t="s">
        <v>34</v>
      </c>
      <c r="F448" s="251" t="s">
        <v>688</v>
      </c>
      <c r="G448" s="248"/>
      <c r="H448" s="250" t="s">
        <v>34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6"/>
      <c r="AT448" s="257" t="s">
        <v>145</v>
      </c>
      <c r="AU448" s="257" t="s">
        <v>86</v>
      </c>
      <c r="AV448" s="12" t="s">
        <v>25</v>
      </c>
      <c r="AW448" s="12" t="s">
        <v>41</v>
      </c>
      <c r="AX448" s="12" t="s">
        <v>78</v>
      </c>
      <c r="AY448" s="257" t="s">
        <v>136</v>
      </c>
    </row>
    <row r="449" s="13" customFormat="1">
      <c r="B449" s="258"/>
      <c r="C449" s="259"/>
      <c r="D449" s="249" t="s">
        <v>145</v>
      </c>
      <c r="E449" s="260" t="s">
        <v>34</v>
      </c>
      <c r="F449" s="261" t="s">
        <v>689</v>
      </c>
      <c r="G449" s="259"/>
      <c r="H449" s="262">
        <v>18.539999999999999</v>
      </c>
      <c r="I449" s="263"/>
      <c r="J449" s="259"/>
      <c r="K449" s="259"/>
      <c r="L449" s="264"/>
      <c r="M449" s="265"/>
      <c r="N449" s="266"/>
      <c r="O449" s="266"/>
      <c r="P449" s="266"/>
      <c r="Q449" s="266"/>
      <c r="R449" s="266"/>
      <c r="S449" s="266"/>
      <c r="T449" s="267"/>
      <c r="AT449" s="268" t="s">
        <v>145</v>
      </c>
      <c r="AU449" s="268" t="s">
        <v>86</v>
      </c>
      <c r="AV449" s="13" t="s">
        <v>86</v>
      </c>
      <c r="AW449" s="13" t="s">
        <v>41</v>
      </c>
      <c r="AX449" s="13" t="s">
        <v>78</v>
      </c>
      <c r="AY449" s="268" t="s">
        <v>136</v>
      </c>
    </row>
    <row r="450" s="14" customFormat="1">
      <c r="B450" s="269"/>
      <c r="C450" s="270"/>
      <c r="D450" s="249" t="s">
        <v>145</v>
      </c>
      <c r="E450" s="271" t="s">
        <v>34</v>
      </c>
      <c r="F450" s="272" t="s">
        <v>148</v>
      </c>
      <c r="G450" s="270"/>
      <c r="H450" s="273">
        <v>18.539999999999999</v>
      </c>
      <c r="I450" s="274"/>
      <c r="J450" s="270"/>
      <c r="K450" s="270"/>
      <c r="L450" s="275"/>
      <c r="M450" s="276"/>
      <c r="N450" s="277"/>
      <c r="O450" s="277"/>
      <c r="P450" s="277"/>
      <c r="Q450" s="277"/>
      <c r="R450" s="277"/>
      <c r="S450" s="277"/>
      <c r="T450" s="278"/>
      <c r="AT450" s="279" t="s">
        <v>145</v>
      </c>
      <c r="AU450" s="279" t="s">
        <v>86</v>
      </c>
      <c r="AV450" s="14" t="s">
        <v>143</v>
      </c>
      <c r="AW450" s="14" t="s">
        <v>41</v>
      </c>
      <c r="AX450" s="14" t="s">
        <v>25</v>
      </c>
      <c r="AY450" s="279" t="s">
        <v>136</v>
      </c>
    </row>
    <row r="451" s="1" customFormat="1" ht="16.5" customHeight="1">
      <c r="B451" s="46"/>
      <c r="C451" s="283" t="s">
        <v>690</v>
      </c>
      <c r="D451" s="283" t="s">
        <v>390</v>
      </c>
      <c r="E451" s="284" t="s">
        <v>691</v>
      </c>
      <c r="F451" s="285" t="s">
        <v>692</v>
      </c>
      <c r="G451" s="286" t="s">
        <v>141</v>
      </c>
      <c r="H451" s="287">
        <v>6.1799999999999997</v>
      </c>
      <c r="I451" s="288"/>
      <c r="J451" s="289">
        <f>ROUND(I451*H451,2)</f>
        <v>0</v>
      </c>
      <c r="K451" s="285" t="s">
        <v>34</v>
      </c>
      <c r="L451" s="290"/>
      <c r="M451" s="291" t="s">
        <v>34</v>
      </c>
      <c r="N451" s="292" t="s">
        <v>49</v>
      </c>
      <c r="O451" s="47"/>
      <c r="P451" s="244">
        <f>O451*H451</f>
        <v>0</v>
      </c>
      <c r="Q451" s="244">
        <v>0.17599999999999999</v>
      </c>
      <c r="R451" s="244">
        <f>Q451*H451</f>
        <v>1.08768</v>
      </c>
      <c r="S451" s="244">
        <v>0</v>
      </c>
      <c r="T451" s="245">
        <f>S451*H451</f>
        <v>0</v>
      </c>
      <c r="AR451" s="24" t="s">
        <v>179</v>
      </c>
      <c r="AT451" s="24" t="s">
        <v>390</v>
      </c>
      <c r="AU451" s="24" t="s">
        <v>86</v>
      </c>
      <c r="AY451" s="24" t="s">
        <v>136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24" t="s">
        <v>25</v>
      </c>
      <c r="BK451" s="246">
        <f>ROUND(I451*H451,2)</f>
        <v>0</v>
      </c>
      <c r="BL451" s="24" t="s">
        <v>143</v>
      </c>
      <c r="BM451" s="24" t="s">
        <v>693</v>
      </c>
    </row>
    <row r="452" s="12" customFormat="1">
      <c r="B452" s="247"/>
      <c r="C452" s="248"/>
      <c r="D452" s="249" t="s">
        <v>145</v>
      </c>
      <c r="E452" s="250" t="s">
        <v>34</v>
      </c>
      <c r="F452" s="251" t="s">
        <v>694</v>
      </c>
      <c r="G452" s="248"/>
      <c r="H452" s="250" t="s">
        <v>34</v>
      </c>
      <c r="I452" s="252"/>
      <c r="J452" s="248"/>
      <c r="K452" s="248"/>
      <c r="L452" s="253"/>
      <c r="M452" s="254"/>
      <c r="N452" s="255"/>
      <c r="O452" s="255"/>
      <c r="P452" s="255"/>
      <c r="Q452" s="255"/>
      <c r="R452" s="255"/>
      <c r="S452" s="255"/>
      <c r="T452" s="256"/>
      <c r="AT452" s="257" t="s">
        <v>145</v>
      </c>
      <c r="AU452" s="257" t="s">
        <v>86</v>
      </c>
      <c r="AV452" s="12" t="s">
        <v>25</v>
      </c>
      <c r="AW452" s="12" t="s">
        <v>41</v>
      </c>
      <c r="AX452" s="12" t="s">
        <v>78</v>
      </c>
      <c r="AY452" s="257" t="s">
        <v>136</v>
      </c>
    </row>
    <row r="453" s="13" customFormat="1">
      <c r="B453" s="258"/>
      <c r="C453" s="259"/>
      <c r="D453" s="249" t="s">
        <v>145</v>
      </c>
      <c r="E453" s="260" t="s">
        <v>34</v>
      </c>
      <c r="F453" s="261" t="s">
        <v>695</v>
      </c>
      <c r="G453" s="259"/>
      <c r="H453" s="262">
        <v>6.1799999999999997</v>
      </c>
      <c r="I453" s="263"/>
      <c r="J453" s="259"/>
      <c r="K453" s="259"/>
      <c r="L453" s="264"/>
      <c r="M453" s="265"/>
      <c r="N453" s="266"/>
      <c r="O453" s="266"/>
      <c r="P453" s="266"/>
      <c r="Q453" s="266"/>
      <c r="R453" s="266"/>
      <c r="S453" s="266"/>
      <c r="T453" s="267"/>
      <c r="AT453" s="268" t="s">
        <v>145</v>
      </c>
      <c r="AU453" s="268" t="s">
        <v>86</v>
      </c>
      <c r="AV453" s="13" t="s">
        <v>86</v>
      </c>
      <c r="AW453" s="13" t="s">
        <v>41</v>
      </c>
      <c r="AX453" s="13" t="s">
        <v>78</v>
      </c>
      <c r="AY453" s="268" t="s">
        <v>136</v>
      </c>
    </row>
    <row r="454" s="14" customFormat="1">
      <c r="B454" s="269"/>
      <c r="C454" s="270"/>
      <c r="D454" s="249" t="s">
        <v>145</v>
      </c>
      <c r="E454" s="271" t="s">
        <v>34</v>
      </c>
      <c r="F454" s="272" t="s">
        <v>148</v>
      </c>
      <c r="G454" s="270"/>
      <c r="H454" s="273">
        <v>6.1799999999999997</v>
      </c>
      <c r="I454" s="274"/>
      <c r="J454" s="270"/>
      <c r="K454" s="270"/>
      <c r="L454" s="275"/>
      <c r="M454" s="276"/>
      <c r="N454" s="277"/>
      <c r="O454" s="277"/>
      <c r="P454" s="277"/>
      <c r="Q454" s="277"/>
      <c r="R454" s="277"/>
      <c r="S454" s="277"/>
      <c r="T454" s="278"/>
      <c r="AT454" s="279" t="s">
        <v>145</v>
      </c>
      <c r="AU454" s="279" t="s">
        <v>86</v>
      </c>
      <c r="AV454" s="14" t="s">
        <v>143</v>
      </c>
      <c r="AW454" s="14" t="s">
        <v>41</v>
      </c>
      <c r="AX454" s="14" t="s">
        <v>25</v>
      </c>
      <c r="AY454" s="279" t="s">
        <v>136</v>
      </c>
    </row>
    <row r="455" s="1" customFormat="1" ht="51" customHeight="1">
      <c r="B455" s="46"/>
      <c r="C455" s="235" t="s">
        <v>696</v>
      </c>
      <c r="D455" s="235" t="s">
        <v>138</v>
      </c>
      <c r="E455" s="236" t="s">
        <v>697</v>
      </c>
      <c r="F455" s="237" t="s">
        <v>698</v>
      </c>
      <c r="G455" s="238" t="s">
        <v>141</v>
      </c>
      <c r="H455" s="239">
        <v>17</v>
      </c>
      <c r="I455" s="240"/>
      <c r="J455" s="241">
        <f>ROUND(I455*H455,2)</f>
        <v>0</v>
      </c>
      <c r="K455" s="237" t="s">
        <v>142</v>
      </c>
      <c r="L455" s="72"/>
      <c r="M455" s="242" t="s">
        <v>34</v>
      </c>
      <c r="N455" s="243" t="s">
        <v>49</v>
      </c>
      <c r="O455" s="47"/>
      <c r="P455" s="244">
        <f>O455*H455</f>
        <v>0</v>
      </c>
      <c r="Q455" s="244">
        <v>0.10100000000000001</v>
      </c>
      <c r="R455" s="244">
        <f>Q455*H455</f>
        <v>1.7170000000000001</v>
      </c>
      <c r="S455" s="244">
        <v>0</v>
      </c>
      <c r="T455" s="245">
        <f>S455*H455</f>
        <v>0</v>
      </c>
      <c r="AR455" s="24" t="s">
        <v>143</v>
      </c>
      <c r="AT455" s="24" t="s">
        <v>138</v>
      </c>
      <c r="AU455" s="24" t="s">
        <v>86</v>
      </c>
      <c r="AY455" s="24" t="s">
        <v>136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24" t="s">
        <v>25</v>
      </c>
      <c r="BK455" s="246">
        <f>ROUND(I455*H455,2)</f>
        <v>0</v>
      </c>
      <c r="BL455" s="24" t="s">
        <v>143</v>
      </c>
      <c r="BM455" s="24" t="s">
        <v>699</v>
      </c>
    </row>
    <row r="456" s="12" customFormat="1">
      <c r="B456" s="247"/>
      <c r="C456" s="248"/>
      <c r="D456" s="249" t="s">
        <v>145</v>
      </c>
      <c r="E456" s="250" t="s">
        <v>34</v>
      </c>
      <c r="F456" s="251" t="s">
        <v>700</v>
      </c>
      <c r="G456" s="248"/>
      <c r="H456" s="250" t="s">
        <v>34</v>
      </c>
      <c r="I456" s="252"/>
      <c r="J456" s="248"/>
      <c r="K456" s="248"/>
      <c r="L456" s="253"/>
      <c r="M456" s="254"/>
      <c r="N456" s="255"/>
      <c r="O456" s="255"/>
      <c r="P456" s="255"/>
      <c r="Q456" s="255"/>
      <c r="R456" s="255"/>
      <c r="S456" s="255"/>
      <c r="T456" s="256"/>
      <c r="AT456" s="257" t="s">
        <v>145</v>
      </c>
      <c r="AU456" s="257" t="s">
        <v>86</v>
      </c>
      <c r="AV456" s="12" t="s">
        <v>25</v>
      </c>
      <c r="AW456" s="12" t="s">
        <v>41</v>
      </c>
      <c r="AX456" s="12" t="s">
        <v>78</v>
      </c>
      <c r="AY456" s="257" t="s">
        <v>136</v>
      </c>
    </row>
    <row r="457" s="13" customFormat="1">
      <c r="B457" s="258"/>
      <c r="C457" s="259"/>
      <c r="D457" s="249" t="s">
        <v>145</v>
      </c>
      <c r="E457" s="260" t="s">
        <v>34</v>
      </c>
      <c r="F457" s="261" t="s">
        <v>701</v>
      </c>
      <c r="G457" s="259"/>
      <c r="H457" s="262">
        <v>17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AT457" s="268" t="s">
        <v>145</v>
      </c>
      <c r="AU457" s="268" t="s">
        <v>86</v>
      </c>
      <c r="AV457" s="13" t="s">
        <v>86</v>
      </c>
      <c r="AW457" s="13" t="s">
        <v>41</v>
      </c>
      <c r="AX457" s="13" t="s">
        <v>78</v>
      </c>
      <c r="AY457" s="268" t="s">
        <v>136</v>
      </c>
    </row>
    <row r="458" s="14" customFormat="1">
      <c r="B458" s="269"/>
      <c r="C458" s="270"/>
      <c r="D458" s="249" t="s">
        <v>145</v>
      </c>
      <c r="E458" s="271" t="s">
        <v>34</v>
      </c>
      <c r="F458" s="272" t="s">
        <v>148</v>
      </c>
      <c r="G458" s="270"/>
      <c r="H458" s="273">
        <v>17</v>
      </c>
      <c r="I458" s="274"/>
      <c r="J458" s="270"/>
      <c r="K458" s="270"/>
      <c r="L458" s="275"/>
      <c r="M458" s="276"/>
      <c r="N458" s="277"/>
      <c r="O458" s="277"/>
      <c r="P458" s="277"/>
      <c r="Q458" s="277"/>
      <c r="R458" s="277"/>
      <c r="S458" s="277"/>
      <c r="T458" s="278"/>
      <c r="AT458" s="279" t="s">
        <v>145</v>
      </c>
      <c r="AU458" s="279" t="s">
        <v>86</v>
      </c>
      <c r="AV458" s="14" t="s">
        <v>143</v>
      </c>
      <c r="AW458" s="14" t="s">
        <v>41</v>
      </c>
      <c r="AX458" s="14" t="s">
        <v>25</v>
      </c>
      <c r="AY458" s="279" t="s">
        <v>136</v>
      </c>
    </row>
    <row r="459" s="1" customFormat="1" ht="25.5" customHeight="1">
      <c r="B459" s="46"/>
      <c r="C459" s="283" t="s">
        <v>702</v>
      </c>
      <c r="D459" s="283" t="s">
        <v>390</v>
      </c>
      <c r="E459" s="284" t="s">
        <v>703</v>
      </c>
      <c r="F459" s="285" t="s">
        <v>704</v>
      </c>
      <c r="G459" s="286" t="s">
        <v>141</v>
      </c>
      <c r="H459" s="287">
        <v>17.510000000000002</v>
      </c>
      <c r="I459" s="288"/>
      <c r="J459" s="289">
        <f>ROUND(I459*H459,2)</f>
        <v>0</v>
      </c>
      <c r="K459" s="285" t="s">
        <v>34</v>
      </c>
      <c r="L459" s="290"/>
      <c r="M459" s="291" t="s">
        <v>34</v>
      </c>
      <c r="N459" s="292" t="s">
        <v>49</v>
      </c>
      <c r="O459" s="47"/>
      <c r="P459" s="244">
        <f>O459*H459</f>
        <v>0</v>
      </c>
      <c r="Q459" s="244">
        <v>0.17999999999999999</v>
      </c>
      <c r="R459" s="244">
        <f>Q459*H459</f>
        <v>3.1518000000000002</v>
      </c>
      <c r="S459" s="244">
        <v>0</v>
      </c>
      <c r="T459" s="245">
        <f>S459*H459</f>
        <v>0</v>
      </c>
      <c r="AR459" s="24" t="s">
        <v>179</v>
      </c>
      <c r="AT459" s="24" t="s">
        <v>390</v>
      </c>
      <c r="AU459" s="24" t="s">
        <v>86</v>
      </c>
      <c r="AY459" s="24" t="s">
        <v>136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24" t="s">
        <v>25</v>
      </c>
      <c r="BK459" s="246">
        <f>ROUND(I459*H459,2)</f>
        <v>0</v>
      </c>
      <c r="BL459" s="24" t="s">
        <v>143</v>
      </c>
      <c r="BM459" s="24" t="s">
        <v>705</v>
      </c>
    </row>
    <row r="460" s="12" customFormat="1">
      <c r="B460" s="247"/>
      <c r="C460" s="248"/>
      <c r="D460" s="249" t="s">
        <v>145</v>
      </c>
      <c r="E460" s="250" t="s">
        <v>34</v>
      </c>
      <c r="F460" s="251" t="s">
        <v>706</v>
      </c>
      <c r="G460" s="248"/>
      <c r="H460" s="250" t="s">
        <v>34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AT460" s="257" t="s">
        <v>145</v>
      </c>
      <c r="AU460" s="257" t="s">
        <v>86</v>
      </c>
      <c r="AV460" s="12" t="s">
        <v>25</v>
      </c>
      <c r="AW460" s="12" t="s">
        <v>41</v>
      </c>
      <c r="AX460" s="12" t="s">
        <v>78</v>
      </c>
      <c r="AY460" s="257" t="s">
        <v>136</v>
      </c>
    </row>
    <row r="461" s="13" customFormat="1">
      <c r="B461" s="258"/>
      <c r="C461" s="259"/>
      <c r="D461" s="249" t="s">
        <v>145</v>
      </c>
      <c r="E461" s="260" t="s">
        <v>34</v>
      </c>
      <c r="F461" s="261" t="s">
        <v>707</v>
      </c>
      <c r="G461" s="259"/>
      <c r="H461" s="262">
        <v>17.510000000000002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AT461" s="268" t="s">
        <v>145</v>
      </c>
      <c r="AU461" s="268" t="s">
        <v>86</v>
      </c>
      <c r="AV461" s="13" t="s">
        <v>86</v>
      </c>
      <c r="AW461" s="13" t="s">
        <v>41</v>
      </c>
      <c r="AX461" s="13" t="s">
        <v>78</v>
      </c>
      <c r="AY461" s="268" t="s">
        <v>136</v>
      </c>
    </row>
    <row r="462" s="14" customFormat="1">
      <c r="B462" s="269"/>
      <c r="C462" s="270"/>
      <c r="D462" s="249" t="s">
        <v>145</v>
      </c>
      <c r="E462" s="271" t="s">
        <v>34</v>
      </c>
      <c r="F462" s="272" t="s">
        <v>148</v>
      </c>
      <c r="G462" s="270"/>
      <c r="H462" s="273">
        <v>17.510000000000002</v>
      </c>
      <c r="I462" s="274"/>
      <c r="J462" s="270"/>
      <c r="K462" s="270"/>
      <c r="L462" s="275"/>
      <c r="M462" s="276"/>
      <c r="N462" s="277"/>
      <c r="O462" s="277"/>
      <c r="P462" s="277"/>
      <c r="Q462" s="277"/>
      <c r="R462" s="277"/>
      <c r="S462" s="277"/>
      <c r="T462" s="278"/>
      <c r="AT462" s="279" t="s">
        <v>145</v>
      </c>
      <c r="AU462" s="279" t="s">
        <v>86</v>
      </c>
      <c r="AV462" s="14" t="s">
        <v>143</v>
      </c>
      <c r="AW462" s="14" t="s">
        <v>41</v>
      </c>
      <c r="AX462" s="14" t="s">
        <v>25</v>
      </c>
      <c r="AY462" s="279" t="s">
        <v>136</v>
      </c>
    </row>
    <row r="463" s="1" customFormat="1" ht="51" customHeight="1">
      <c r="B463" s="46"/>
      <c r="C463" s="235" t="s">
        <v>708</v>
      </c>
      <c r="D463" s="235" t="s">
        <v>138</v>
      </c>
      <c r="E463" s="236" t="s">
        <v>697</v>
      </c>
      <c r="F463" s="237" t="s">
        <v>698</v>
      </c>
      <c r="G463" s="238" t="s">
        <v>141</v>
      </c>
      <c r="H463" s="239">
        <v>6</v>
      </c>
      <c r="I463" s="240"/>
      <c r="J463" s="241">
        <f>ROUND(I463*H463,2)</f>
        <v>0</v>
      </c>
      <c r="K463" s="237" t="s">
        <v>142</v>
      </c>
      <c r="L463" s="72"/>
      <c r="M463" s="242" t="s">
        <v>34</v>
      </c>
      <c r="N463" s="243" t="s">
        <v>49</v>
      </c>
      <c r="O463" s="47"/>
      <c r="P463" s="244">
        <f>O463*H463</f>
        <v>0</v>
      </c>
      <c r="Q463" s="244">
        <v>0.10100000000000001</v>
      </c>
      <c r="R463" s="244">
        <f>Q463*H463</f>
        <v>0.60600000000000009</v>
      </c>
      <c r="S463" s="244">
        <v>0</v>
      </c>
      <c r="T463" s="245">
        <f>S463*H463</f>
        <v>0</v>
      </c>
      <c r="AR463" s="24" t="s">
        <v>143</v>
      </c>
      <c r="AT463" s="24" t="s">
        <v>138</v>
      </c>
      <c r="AU463" s="24" t="s">
        <v>86</v>
      </c>
      <c r="AY463" s="24" t="s">
        <v>136</v>
      </c>
      <c r="BE463" s="246">
        <f>IF(N463="základní",J463,0)</f>
        <v>0</v>
      </c>
      <c r="BF463" s="246">
        <f>IF(N463="snížená",J463,0)</f>
        <v>0</v>
      </c>
      <c r="BG463" s="246">
        <f>IF(N463="zákl. přenesená",J463,0)</f>
        <v>0</v>
      </c>
      <c r="BH463" s="246">
        <f>IF(N463="sníž. přenesená",J463,0)</f>
        <v>0</v>
      </c>
      <c r="BI463" s="246">
        <f>IF(N463="nulová",J463,0)</f>
        <v>0</v>
      </c>
      <c r="BJ463" s="24" t="s">
        <v>25</v>
      </c>
      <c r="BK463" s="246">
        <f>ROUND(I463*H463,2)</f>
        <v>0</v>
      </c>
      <c r="BL463" s="24" t="s">
        <v>143</v>
      </c>
      <c r="BM463" s="24" t="s">
        <v>709</v>
      </c>
    </row>
    <row r="464" s="12" customFormat="1">
      <c r="B464" s="247"/>
      <c r="C464" s="248"/>
      <c r="D464" s="249" t="s">
        <v>145</v>
      </c>
      <c r="E464" s="250" t="s">
        <v>34</v>
      </c>
      <c r="F464" s="251" t="s">
        <v>710</v>
      </c>
      <c r="G464" s="248"/>
      <c r="H464" s="250" t="s">
        <v>34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AT464" s="257" t="s">
        <v>145</v>
      </c>
      <c r="AU464" s="257" t="s">
        <v>86</v>
      </c>
      <c r="AV464" s="12" t="s">
        <v>25</v>
      </c>
      <c r="AW464" s="12" t="s">
        <v>41</v>
      </c>
      <c r="AX464" s="12" t="s">
        <v>78</v>
      </c>
      <c r="AY464" s="257" t="s">
        <v>136</v>
      </c>
    </row>
    <row r="465" s="13" customFormat="1">
      <c r="B465" s="258"/>
      <c r="C465" s="259"/>
      <c r="D465" s="249" t="s">
        <v>145</v>
      </c>
      <c r="E465" s="260" t="s">
        <v>34</v>
      </c>
      <c r="F465" s="261" t="s">
        <v>711</v>
      </c>
      <c r="G465" s="259"/>
      <c r="H465" s="262">
        <v>6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AT465" s="268" t="s">
        <v>145</v>
      </c>
      <c r="AU465" s="268" t="s">
        <v>86</v>
      </c>
      <c r="AV465" s="13" t="s">
        <v>86</v>
      </c>
      <c r="AW465" s="13" t="s">
        <v>41</v>
      </c>
      <c r="AX465" s="13" t="s">
        <v>78</v>
      </c>
      <c r="AY465" s="268" t="s">
        <v>136</v>
      </c>
    </row>
    <row r="466" s="14" customFormat="1">
      <c r="B466" s="269"/>
      <c r="C466" s="270"/>
      <c r="D466" s="249" t="s">
        <v>145</v>
      </c>
      <c r="E466" s="271" t="s">
        <v>34</v>
      </c>
      <c r="F466" s="272" t="s">
        <v>148</v>
      </c>
      <c r="G466" s="270"/>
      <c r="H466" s="273">
        <v>6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AT466" s="279" t="s">
        <v>145</v>
      </c>
      <c r="AU466" s="279" t="s">
        <v>86</v>
      </c>
      <c r="AV466" s="14" t="s">
        <v>143</v>
      </c>
      <c r="AW466" s="14" t="s">
        <v>41</v>
      </c>
      <c r="AX466" s="14" t="s">
        <v>25</v>
      </c>
      <c r="AY466" s="279" t="s">
        <v>136</v>
      </c>
    </row>
    <row r="467" s="1" customFormat="1" ht="25.5" customHeight="1">
      <c r="B467" s="46"/>
      <c r="C467" s="283" t="s">
        <v>712</v>
      </c>
      <c r="D467" s="283" t="s">
        <v>390</v>
      </c>
      <c r="E467" s="284" t="s">
        <v>713</v>
      </c>
      <c r="F467" s="285" t="s">
        <v>714</v>
      </c>
      <c r="G467" s="286" t="s">
        <v>141</v>
      </c>
      <c r="H467" s="287">
        <v>6.1799999999999997</v>
      </c>
      <c r="I467" s="288"/>
      <c r="J467" s="289">
        <f>ROUND(I467*H467,2)</f>
        <v>0</v>
      </c>
      <c r="K467" s="285" t="s">
        <v>34</v>
      </c>
      <c r="L467" s="290"/>
      <c r="M467" s="291" t="s">
        <v>34</v>
      </c>
      <c r="N467" s="292" t="s">
        <v>49</v>
      </c>
      <c r="O467" s="47"/>
      <c r="P467" s="244">
        <f>O467*H467</f>
        <v>0</v>
      </c>
      <c r="Q467" s="244">
        <v>0.17299999999999999</v>
      </c>
      <c r="R467" s="244">
        <f>Q467*H467</f>
        <v>1.06914</v>
      </c>
      <c r="S467" s="244">
        <v>0</v>
      </c>
      <c r="T467" s="245">
        <f>S467*H467</f>
        <v>0</v>
      </c>
      <c r="AR467" s="24" t="s">
        <v>179</v>
      </c>
      <c r="AT467" s="24" t="s">
        <v>390</v>
      </c>
      <c r="AU467" s="24" t="s">
        <v>86</v>
      </c>
      <c r="AY467" s="24" t="s">
        <v>136</v>
      </c>
      <c r="BE467" s="246">
        <f>IF(N467="základní",J467,0)</f>
        <v>0</v>
      </c>
      <c r="BF467" s="246">
        <f>IF(N467="snížená",J467,0)</f>
        <v>0</v>
      </c>
      <c r="BG467" s="246">
        <f>IF(N467="zákl. přenesená",J467,0)</f>
        <v>0</v>
      </c>
      <c r="BH467" s="246">
        <f>IF(N467="sníž. přenesená",J467,0)</f>
        <v>0</v>
      </c>
      <c r="BI467" s="246">
        <f>IF(N467="nulová",J467,0)</f>
        <v>0</v>
      </c>
      <c r="BJ467" s="24" t="s">
        <v>25</v>
      </c>
      <c r="BK467" s="246">
        <f>ROUND(I467*H467,2)</f>
        <v>0</v>
      </c>
      <c r="BL467" s="24" t="s">
        <v>143</v>
      </c>
      <c r="BM467" s="24" t="s">
        <v>715</v>
      </c>
    </row>
    <row r="468" s="12" customFormat="1">
      <c r="B468" s="247"/>
      <c r="C468" s="248"/>
      <c r="D468" s="249" t="s">
        <v>145</v>
      </c>
      <c r="E468" s="250" t="s">
        <v>34</v>
      </c>
      <c r="F468" s="251" t="s">
        <v>716</v>
      </c>
      <c r="G468" s="248"/>
      <c r="H468" s="250" t="s">
        <v>34</v>
      </c>
      <c r="I468" s="252"/>
      <c r="J468" s="248"/>
      <c r="K468" s="248"/>
      <c r="L468" s="253"/>
      <c r="M468" s="254"/>
      <c r="N468" s="255"/>
      <c r="O468" s="255"/>
      <c r="P468" s="255"/>
      <c r="Q468" s="255"/>
      <c r="R468" s="255"/>
      <c r="S468" s="255"/>
      <c r="T468" s="256"/>
      <c r="AT468" s="257" t="s">
        <v>145</v>
      </c>
      <c r="AU468" s="257" t="s">
        <v>86</v>
      </c>
      <c r="AV468" s="12" t="s">
        <v>25</v>
      </c>
      <c r="AW468" s="12" t="s">
        <v>41</v>
      </c>
      <c r="AX468" s="12" t="s">
        <v>78</v>
      </c>
      <c r="AY468" s="257" t="s">
        <v>136</v>
      </c>
    </row>
    <row r="469" s="13" customFormat="1">
      <c r="B469" s="258"/>
      <c r="C469" s="259"/>
      <c r="D469" s="249" t="s">
        <v>145</v>
      </c>
      <c r="E469" s="260" t="s">
        <v>34</v>
      </c>
      <c r="F469" s="261" t="s">
        <v>717</v>
      </c>
      <c r="G469" s="259"/>
      <c r="H469" s="262">
        <v>6.1799999999999997</v>
      </c>
      <c r="I469" s="263"/>
      <c r="J469" s="259"/>
      <c r="K469" s="259"/>
      <c r="L469" s="264"/>
      <c r="M469" s="265"/>
      <c r="N469" s="266"/>
      <c r="O469" s="266"/>
      <c r="P469" s="266"/>
      <c r="Q469" s="266"/>
      <c r="R469" s="266"/>
      <c r="S469" s="266"/>
      <c r="T469" s="267"/>
      <c r="AT469" s="268" t="s">
        <v>145</v>
      </c>
      <c r="AU469" s="268" t="s">
        <v>86</v>
      </c>
      <c r="AV469" s="13" t="s">
        <v>86</v>
      </c>
      <c r="AW469" s="13" t="s">
        <v>41</v>
      </c>
      <c r="AX469" s="13" t="s">
        <v>78</v>
      </c>
      <c r="AY469" s="268" t="s">
        <v>136</v>
      </c>
    </row>
    <row r="470" s="14" customFormat="1">
      <c r="B470" s="269"/>
      <c r="C470" s="270"/>
      <c r="D470" s="249" t="s">
        <v>145</v>
      </c>
      <c r="E470" s="271" t="s">
        <v>34</v>
      </c>
      <c r="F470" s="272" t="s">
        <v>148</v>
      </c>
      <c r="G470" s="270"/>
      <c r="H470" s="273">
        <v>6.1799999999999997</v>
      </c>
      <c r="I470" s="274"/>
      <c r="J470" s="270"/>
      <c r="K470" s="270"/>
      <c r="L470" s="275"/>
      <c r="M470" s="276"/>
      <c r="N470" s="277"/>
      <c r="O470" s="277"/>
      <c r="P470" s="277"/>
      <c r="Q470" s="277"/>
      <c r="R470" s="277"/>
      <c r="S470" s="277"/>
      <c r="T470" s="278"/>
      <c r="AT470" s="279" t="s">
        <v>145</v>
      </c>
      <c r="AU470" s="279" t="s">
        <v>86</v>
      </c>
      <c r="AV470" s="14" t="s">
        <v>143</v>
      </c>
      <c r="AW470" s="14" t="s">
        <v>41</v>
      </c>
      <c r="AX470" s="14" t="s">
        <v>25</v>
      </c>
      <c r="AY470" s="279" t="s">
        <v>136</v>
      </c>
    </row>
    <row r="471" s="1" customFormat="1" ht="51" customHeight="1">
      <c r="B471" s="46"/>
      <c r="C471" s="235" t="s">
        <v>718</v>
      </c>
      <c r="D471" s="235" t="s">
        <v>138</v>
      </c>
      <c r="E471" s="236" t="s">
        <v>697</v>
      </c>
      <c r="F471" s="237" t="s">
        <v>698</v>
      </c>
      <c r="G471" s="238" t="s">
        <v>141</v>
      </c>
      <c r="H471" s="239">
        <v>2</v>
      </c>
      <c r="I471" s="240"/>
      <c r="J471" s="241">
        <f>ROUND(I471*H471,2)</f>
        <v>0</v>
      </c>
      <c r="K471" s="237" t="s">
        <v>142</v>
      </c>
      <c r="L471" s="72"/>
      <c r="M471" s="242" t="s">
        <v>34</v>
      </c>
      <c r="N471" s="243" t="s">
        <v>49</v>
      </c>
      <c r="O471" s="47"/>
      <c r="P471" s="244">
        <f>O471*H471</f>
        <v>0</v>
      </c>
      <c r="Q471" s="244">
        <v>0.10100000000000001</v>
      </c>
      <c r="R471" s="244">
        <f>Q471*H471</f>
        <v>0.20200000000000001</v>
      </c>
      <c r="S471" s="244">
        <v>0</v>
      </c>
      <c r="T471" s="245">
        <f>S471*H471</f>
        <v>0</v>
      </c>
      <c r="AR471" s="24" t="s">
        <v>143</v>
      </c>
      <c r="AT471" s="24" t="s">
        <v>138</v>
      </c>
      <c r="AU471" s="24" t="s">
        <v>86</v>
      </c>
      <c r="AY471" s="24" t="s">
        <v>136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24" t="s">
        <v>25</v>
      </c>
      <c r="BK471" s="246">
        <f>ROUND(I471*H471,2)</f>
        <v>0</v>
      </c>
      <c r="BL471" s="24" t="s">
        <v>143</v>
      </c>
      <c r="BM471" s="24" t="s">
        <v>719</v>
      </c>
    </row>
    <row r="472" s="12" customFormat="1">
      <c r="B472" s="247"/>
      <c r="C472" s="248"/>
      <c r="D472" s="249" t="s">
        <v>145</v>
      </c>
      <c r="E472" s="250" t="s">
        <v>34</v>
      </c>
      <c r="F472" s="251" t="s">
        <v>720</v>
      </c>
      <c r="G472" s="248"/>
      <c r="H472" s="250" t="s">
        <v>34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AT472" s="257" t="s">
        <v>145</v>
      </c>
      <c r="AU472" s="257" t="s">
        <v>86</v>
      </c>
      <c r="AV472" s="12" t="s">
        <v>25</v>
      </c>
      <c r="AW472" s="12" t="s">
        <v>41</v>
      </c>
      <c r="AX472" s="12" t="s">
        <v>78</v>
      </c>
      <c r="AY472" s="257" t="s">
        <v>136</v>
      </c>
    </row>
    <row r="473" s="13" customFormat="1">
      <c r="B473" s="258"/>
      <c r="C473" s="259"/>
      <c r="D473" s="249" t="s">
        <v>145</v>
      </c>
      <c r="E473" s="260" t="s">
        <v>34</v>
      </c>
      <c r="F473" s="261" t="s">
        <v>86</v>
      </c>
      <c r="G473" s="259"/>
      <c r="H473" s="262">
        <v>2</v>
      </c>
      <c r="I473" s="263"/>
      <c r="J473" s="259"/>
      <c r="K473" s="259"/>
      <c r="L473" s="264"/>
      <c r="M473" s="265"/>
      <c r="N473" s="266"/>
      <c r="O473" s="266"/>
      <c r="P473" s="266"/>
      <c r="Q473" s="266"/>
      <c r="R473" s="266"/>
      <c r="S473" s="266"/>
      <c r="T473" s="267"/>
      <c r="AT473" s="268" t="s">
        <v>145</v>
      </c>
      <c r="AU473" s="268" t="s">
        <v>86</v>
      </c>
      <c r="AV473" s="13" t="s">
        <v>86</v>
      </c>
      <c r="AW473" s="13" t="s">
        <v>41</v>
      </c>
      <c r="AX473" s="13" t="s">
        <v>78</v>
      </c>
      <c r="AY473" s="268" t="s">
        <v>136</v>
      </c>
    </row>
    <row r="474" s="14" customFormat="1">
      <c r="B474" s="269"/>
      <c r="C474" s="270"/>
      <c r="D474" s="249" t="s">
        <v>145</v>
      </c>
      <c r="E474" s="271" t="s">
        <v>34</v>
      </c>
      <c r="F474" s="272" t="s">
        <v>148</v>
      </c>
      <c r="G474" s="270"/>
      <c r="H474" s="273">
        <v>2</v>
      </c>
      <c r="I474" s="274"/>
      <c r="J474" s="270"/>
      <c r="K474" s="270"/>
      <c r="L474" s="275"/>
      <c r="M474" s="276"/>
      <c r="N474" s="277"/>
      <c r="O474" s="277"/>
      <c r="P474" s="277"/>
      <c r="Q474" s="277"/>
      <c r="R474" s="277"/>
      <c r="S474" s="277"/>
      <c r="T474" s="278"/>
      <c r="AT474" s="279" t="s">
        <v>145</v>
      </c>
      <c r="AU474" s="279" t="s">
        <v>86</v>
      </c>
      <c r="AV474" s="14" t="s">
        <v>143</v>
      </c>
      <c r="AW474" s="14" t="s">
        <v>41</v>
      </c>
      <c r="AX474" s="14" t="s">
        <v>25</v>
      </c>
      <c r="AY474" s="279" t="s">
        <v>136</v>
      </c>
    </row>
    <row r="475" s="1" customFormat="1" ht="25.5" customHeight="1">
      <c r="B475" s="46"/>
      <c r="C475" s="283" t="s">
        <v>721</v>
      </c>
      <c r="D475" s="283" t="s">
        <v>390</v>
      </c>
      <c r="E475" s="284" t="s">
        <v>722</v>
      </c>
      <c r="F475" s="285" t="s">
        <v>704</v>
      </c>
      <c r="G475" s="286" t="s">
        <v>141</v>
      </c>
      <c r="H475" s="287">
        <v>2.0600000000000001</v>
      </c>
      <c r="I475" s="288"/>
      <c r="J475" s="289">
        <f>ROUND(I475*H475,2)</f>
        <v>0</v>
      </c>
      <c r="K475" s="285" t="s">
        <v>34</v>
      </c>
      <c r="L475" s="290"/>
      <c r="M475" s="291" t="s">
        <v>34</v>
      </c>
      <c r="N475" s="292" t="s">
        <v>49</v>
      </c>
      <c r="O475" s="47"/>
      <c r="P475" s="244">
        <f>O475*H475</f>
        <v>0</v>
      </c>
      <c r="Q475" s="244">
        <v>0.17999999999999999</v>
      </c>
      <c r="R475" s="244">
        <f>Q475*H475</f>
        <v>0.37080000000000002</v>
      </c>
      <c r="S475" s="244">
        <v>0</v>
      </c>
      <c r="T475" s="245">
        <f>S475*H475</f>
        <v>0</v>
      </c>
      <c r="AR475" s="24" t="s">
        <v>179</v>
      </c>
      <c r="AT475" s="24" t="s">
        <v>390</v>
      </c>
      <c r="AU475" s="24" t="s">
        <v>86</v>
      </c>
      <c r="AY475" s="24" t="s">
        <v>136</v>
      </c>
      <c r="BE475" s="246">
        <f>IF(N475="základní",J475,0)</f>
        <v>0</v>
      </c>
      <c r="BF475" s="246">
        <f>IF(N475="snížená",J475,0)</f>
        <v>0</v>
      </c>
      <c r="BG475" s="246">
        <f>IF(N475="zákl. přenesená",J475,0)</f>
        <v>0</v>
      </c>
      <c r="BH475" s="246">
        <f>IF(N475="sníž. přenesená",J475,0)</f>
        <v>0</v>
      </c>
      <c r="BI475" s="246">
        <f>IF(N475="nulová",J475,0)</f>
        <v>0</v>
      </c>
      <c r="BJ475" s="24" t="s">
        <v>25</v>
      </c>
      <c r="BK475" s="246">
        <f>ROUND(I475*H475,2)</f>
        <v>0</v>
      </c>
      <c r="BL475" s="24" t="s">
        <v>143</v>
      </c>
      <c r="BM475" s="24" t="s">
        <v>723</v>
      </c>
    </row>
    <row r="476" s="12" customFormat="1">
      <c r="B476" s="247"/>
      <c r="C476" s="248"/>
      <c r="D476" s="249" t="s">
        <v>145</v>
      </c>
      <c r="E476" s="250" t="s">
        <v>34</v>
      </c>
      <c r="F476" s="251" t="s">
        <v>724</v>
      </c>
      <c r="G476" s="248"/>
      <c r="H476" s="250" t="s">
        <v>34</v>
      </c>
      <c r="I476" s="252"/>
      <c r="J476" s="248"/>
      <c r="K476" s="248"/>
      <c r="L476" s="253"/>
      <c r="M476" s="254"/>
      <c r="N476" s="255"/>
      <c r="O476" s="255"/>
      <c r="P476" s="255"/>
      <c r="Q476" s="255"/>
      <c r="R476" s="255"/>
      <c r="S476" s="255"/>
      <c r="T476" s="256"/>
      <c r="AT476" s="257" t="s">
        <v>145</v>
      </c>
      <c r="AU476" s="257" t="s">
        <v>86</v>
      </c>
      <c r="AV476" s="12" t="s">
        <v>25</v>
      </c>
      <c r="AW476" s="12" t="s">
        <v>41</v>
      </c>
      <c r="AX476" s="12" t="s">
        <v>78</v>
      </c>
      <c r="AY476" s="257" t="s">
        <v>136</v>
      </c>
    </row>
    <row r="477" s="13" customFormat="1">
      <c r="B477" s="258"/>
      <c r="C477" s="259"/>
      <c r="D477" s="249" t="s">
        <v>145</v>
      </c>
      <c r="E477" s="260" t="s">
        <v>34</v>
      </c>
      <c r="F477" s="261" t="s">
        <v>725</v>
      </c>
      <c r="G477" s="259"/>
      <c r="H477" s="262">
        <v>2.0600000000000001</v>
      </c>
      <c r="I477" s="263"/>
      <c r="J477" s="259"/>
      <c r="K477" s="259"/>
      <c r="L477" s="264"/>
      <c r="M477" s="265"/>
      <c r="N477" s="266"/>
      <c r="O477" s="266"/>
      <c r="P477" s="266"/>
      <c r="Q477" s="266"/>
      <c r="R477" s="266"/>
      <c r="S477" s="266"/>
      <c r="T477" s="267"/>
      <c r="AT477" s="268" t="s">
        <v>145</v>
      </c>
      <c r="AU477" s="268" t="s">
        <v>86</v>
      </c>
      <c r="AV477" s="13" t="s">
        <v>86</v>
      </c>
      <c r="AW477" s="13" t="s">
        <v>41</v>
      </c>
      <c r="AX477" s="13" t="s">
        <v>78</v>
      </c>
      <c r="AY477" s="268" t="s">
        <v>136</v>
      </c>
    </row>
    <row r="478" s="14" customFormat="1">
      <c r="B478" s="269"/>
      <c r="C478" s="270"/>
      <c r="D478" s="249" t="s">
        <v>145</v>
      </c>
      <c r="E478" s="271" t="s">
        <v>34</v>
      </c>
      <c r="F478" s="272" t="s">
        <v>148</v>
      </c>
      <c r="G478" s="270"/>
      <c r="H478" s="273">
        <v>2.0600000000000001</v>
      </c>
      <c r="I478" s="274"/>
      <c r="J478" s="270"/>
      <c r="K478" s="270"/>
      <c r="L478" s="275"/>
      <c r="M478" s="276"/>
      <c r="N478" s="277"/>
      <c r="O478" s="277"/>
      <c r="P478" s="277"/>
      <c r="Q478" s="277"/>
      <c r="R478" s="277"/>
      <c r="S478" s="277"/>
      <c r="T478" s="278"/>
      <c r="AT478" s="279" t="s">
        <v>145</v>
      </c>
      <c r="AU478" s="279" t="s">
        <v>86</v>
      </c>
      <c r="AV478" s="14" t="s">
        <v>143</v>
      </c>
      <c r="AW478" s="14" t="s">
        <v>41</v>
      </c>
      <c r="AX478" s="14" t="s">
        <v>25</v>
      </c>
      <c r="AY478" s="279" t="s">
        <v>136</v>
      </c>
    </row>
    <row r="479" s="1" customFormat="1" ht="51" customHeight="1">
      <c r="B479" s="46"/>
      <c r="C479" s="235" t="s">
        <v>726</v>
      </c>
      <c r="D479" s="235" t="s">
        <v>138</v>
      </c>
      <c r="E479" s="236" t="s">
        <v>697</v>
      </c>
      <c r="F479" s="237" t="s">
        <v>698</v>
      </c>
      <c r="G479" s="238" t="s">
        <v>141</v>
      </c>
      <c r="H479" s="239">
        <v>7</v>
      </c>
      <c r="I479" s="240"/>
      <c r="J479" s="241">
        <f>ROUND(I479*H479,2)</f>
        <v>0</v>
      </c>
      <c r="K479" s="237" t="s">
        <v>142</v>
      </c>
      <c r="L479" s="72"/>
      <c r="M479" s="242" t="s">
        <v>34</v>
      </c>
      <c r="N479" s="243" t="s">
        <v>49</v>
      </c>
      <c r="O479" s="47"/>
      <c r="P479" s="244">
        <f>O479*H479</f>
        <v>0</v>
      </c>
      <c r="Q479" s="244">
        <v>0.10100000000000001</v>
      </c>
      <c r="R479" s="244">
        <f>Q479*H479</f>
        <v>0.70700000000000007</v>
      </c>
      <c r="S479" s="244">
        <v>0</v>
      </c>
      <c r="T479" s="245">
        <f>S479*H479</f>
        <v>0</v>
      </c>
      <c r="AR479" s="24" t="s">
        <v>143</v>
      </c>
      <c r="AT479" s="24" t="s">
        <v>138</v>
      </c>
      <c r="AU479" s="24" t="s">
        <v>86</v>
      </c>
      <c r="AY479" s="24" t="s">
        <v>136</v>
      </c>
      <c r="BE479" s="246">
        <f>IF(N479="základní",J479,0)</f>
        <v>0</v>
      </c>
      <c r="BF479" s="246">
        <f>IF(N479="snížená",J479,0)</f>
        <v>0</v>
      </c>
      <c r="BG479" s="246">
        <f>IF(N479="zákl. přenesená",J479,0)</f>
        <v>0</v>
      </c>
      <c r="BH479" s="246">
        <f>IF(N479="sníž. přenesená",J479,0)</f>
        <v>0</v>
      </c>
      <c r="BI479" s="246">
        <f>IF(N479="nulová",J479,0)</f>
        <v>0</v>
      </c>
      <c r="BJ479" s="24" t="s">
        <v>25</v>
      </c>
      <c r="BK479" s="246">
        <f>ROUND(I479*H479,2)</f>
        <v>0</v>
      </c>
      <c r="BL479" s="24" t="s">
        <v>143</v>
      </c>
      <c r="BM479" s="24" t="s">
        <v>727</v>
      </c>
    </row>
    <row r="480" s="12" customFormat="1">
      <c r="B480" s="247"/>
      <c r="C480" s="248"/>
      <c r="D480" s="249" t="s">
        <v>145</v>
      </c>
      <c r="E480" s="250" t="s">
        <v>34</v>
      </c>
      <c r="F480" s="251" t="s">
        <v>728</v>
      </c>
      <c r="G480" s="248"/>
      <c r="H480" s="250" t="s">
        <v>34</v>
      </c>
      <c r="I480" s="252"/>
      <c r="J480" s="248"/>
      <c r="K480" s="248"/>
      <c r="L480" s="253"/>
      <c r="M480" s="254"/>
      <c r="N480" s="255"/>
      <c r="O480" s="255"/>
      <c r="P480" s="255"/>
      <c r="Q480" s="255"/>
      <c r="R480" s="255"/>
      <c r="S480" s="255"/>
      <c r="T480" s="256"/>
      <c r="AT480" s="257" t="s">
        <v>145</v>
      </c>
      <c r="AU480" s="257" t="s">
        <v>86</v>
      </c>
      <c r="AV480" s="12" t="s">
        <v>25</v>
      </c>
      <c r="AW480" s="12" t="s">
        <v>41</v>
      </c>
      <c r="AX480" s="12" t="s">
        <v>78</v>
      </c>
      <c r="AY480" s="257" t="s">
        <v>136</v>
      </c>
    </row>
    <row r="481" s="13" customFormat="1">
      <c r="B481" s="258"/>
      <c r="C481" s="259"/>
      <c r="D481" s="249" t="s">
        <v>145</v>
      </c>
      <c r="E481" s="260" t="s">
        <v>34</v>
      </c>
      <c r="F481" s="261" t="s">
        <v>729</v>
      </c>
      <c r="G481" s="259"/>
      <c r="H481" s="262">
        <v>7</v>
      </c>
      <c r="I481" s="263"/>
      <c r="J481" s="259"/>
      <c r="K481" s="259"/>
      <c r="L481" s="264"/>
      <c r="M481" s="265"/>
      <c r="N481" s="266"/>
      <c r="O481" s="266"/>
      <c r="P481" s="266"/>
      <c r="Q481" s="266"/>
      <c r="R481" s="266"/>
      <c r="S481" s="266"/>
      <c r="T481" s="267"/>
      <c r="AT481" s="268" t="s">
        <v>145</v>
      </c>
      <c r="AU481" s="268" t="s">
        <v>86</v>
      </c>
      <c r="AV481" s="13" t="s">
        <v>86</v>
      </c>
      <c r="AW481" s="13" t="s">
        <v>41</v>
      </c>
      <c r="AX481" s="13" t="s">
        <v>78</v>
      </c>
      <c r="AY481" s="268" t="s">
        <v>136</v>
      </c>
    </row>
    <row r="482" s="14" customFormat="1">
      <c r="B482" s="269"/>
      <c r="C482" s="270"/>
      <c r="D482" s="249" t="s">
        <v>145</v>
      </c>
      <c r="E482" s="271" t="s">
        <v>34</v>
      </c>
      <c r="F482" s="272" t="s">
        <v>148</v>
      </c>
      <c r="G482" s="270"/>
      <c r="H482" s="273">
        <v>7</v>
      </c>
      <c r="I482" s="274"/>
      <c r="J482" s="270"/>
      <c r="K482" s="270"/>
      <c r="L482" s="275"/>
      <c r="M482" s="276"/>
      <c r="N482" s="277"/>
      <c r="O482" s="277"/>
      <c r="P482" s="277"/>
      <c r="Q482" s="277"/>
      <c r="R482" s="277"/>
      <c r="S482" s="277"/>
      <c r="T482" s="278"/>
      <c r="AT482" s="279" t="s">
        <v>145</v>
      </c>
      <c r="AU482" s="279" t="s">
        <v>86</v>
      </c>
      <c r="AV482" s="14" t="s">
        <v>143</v>
      </c>
      <c r="AW482" s="14" t="s">
        <v>41</v>
      </c>
      <c r="AX482" s="14" t="s">
        <v>25</v>
      </c>
      <c r="AY482" s="279" t="s">
        <v>136</v>
      </c>
    </row>
    <row r="483" s="1" customFormat="1" ht="25.5" customHeight="1">
      <c r="B483" s="46"/>
      <c r="C483" s="283" t="s">
        <v>730</v>
      </c>
      <c r="D483" s="283" t="s">
        <v>390</v>
      </c>
      <c r="E483" s="284" t="s">
        <v>731</v>
      </c>
      <c r="F483" s="285" t="s">
        <v>704</v>
      </c>
      <c r="G483" s="286" t="s">
        <v>141</v>
      </c>
      <c r="H483" s="287">
        <v>7.21</v>
      </c>
      <c r="I483" s="288"/>
      <c r="J483" s="289">
        <f>ROUND(I483*H483,2)</f>
        <v>0</v>
      </c>
      <c r="K483" s="285" t="s">
        <v>34</v>
      </c>
      <c r="L483" s="290"/>
      <c r="M483" s="291" t="s">
        <v>34</v>
      </c>
      <c r="N483" s="292" t="s">
        <v>49</v>
      </c>
      <c r="O483" s="47"/>
      <c r="P483" s="244">
        <f>O483*H483</f>
        <v>0</v>
      </c>
      <c r="Q483" s="244">
        <v>0.17999999999999999</v>
      </c>
      <c r="R483" s="244">
        <f>Q483*H483</f>
        <v>1.2977999999999998</v>
      </c>
      <c r="S483" s="244">
        <v>0</v>
      </c>
      <c r="T483" s="245">
        <f>S483*H483</f>
        <v>0</v>
      </c>
      <c r="AR483" s="24" t="s">
        <v>179</v>
      </c>
      <c r="AT483" s="24" t="s">
        <v>390</v>
      </c>
      <c r="AU483" s="24" t="s">
        <v>86</v>
      </c>
      <c r="AY483" s="24" t="s">
        <v>136</v>
      </c>
      <c r="BE483" s="246">
        <f>IF(N483="základní",J483,0)</f>
        <v>0</v>
      </c>
      <c r="BF483" s="246">
        <f>IF(N483="snížená",J483,0)</f>
        <v>0</v>
      </c>
      <c r="BG483" s="246">
        <f>IF(N483="zákl. přenesená",J483,0)</f>
        <v>0</v>
      </c>
      <c r="BH483" s="246">
        <f>IF(N483="sníž. přenesená",J483,0)</f>
        <v>0</v>
      </c>
      <c r="BI483" s="246">
        <f>IF(N483="nulová",J483,0)</f>
        <v>0</v>
      </c>
      <c r="BJ483" s="24" t="s">
        <v>25</v>
      </c>
      <c r="BK483" s="246">
        <f>ROUND(I483*H483,2)</f>
        <v>0</v>
      </c>
      <c r="BL483" s="24" t="s">
        <v>143</v>
      </c>
      <c r="BM483" s="24" t="s">
        <v>732</v>
      </c>
    </row>
    <row r="484" s="12" customFormat="1">
      <c r="B484" s="247"/>
      <c r="C484" s="248"/>
      <c r="D484" s="249" t="s">
        <v>145</v>
      </c>
      <c r="E484" s="250" t="s">
        <v>34</v>
      </c>
      <c r="F484" s="251" t="s">
        <v>733</v>
      </c>
      <c r="G484" s="248"/>
      <c r="H484" s="250" t="s">
        <v>34</v>
      </c>
      <c r="I484" s="252"/>
      <c r="J484" s="248"/>
      <c r="K484" s="248"/>
      <c r="L484" s="253"/>
      <c r="M484" s="254"/>
      <c r="N484" s="255"/>
      <c r="O484" s="255"/>
      <c r="P484" s="255"/>
      <c r="Q484" s="255"/>
      <c r="R484" s="255"/>
      <c r="S484" s="255"/>
      <c r="T484" s="256"/>
      <c r="AT484" s="257" t="s">
        <v>145</v>
      </c>
      <c r="AU484" s="257" t="s">
        <v>86</v>
      </c>
      <c r="AV484" s="12" t="s">
        <v>25</v>
      </c>
      <c r="AW484" s="12" t="s">
        <v>41</v>
      </c>
      <c r="AX484" s="12" t="s">
        <v>78</v>
      </c>
      <c r="AY484" s="257" t="s">
        <v>136</v>
      </c>
    </row>
    <row r="485" s="13" customFormat="1">
      <c r="B485" s="258"/>
      <c r="C485" s="259"/>
      <c r="D485" s="249" t="s">
        <v>145</v>
      </c>
      <c r="E485" s="260" t="s">
        <v>34</v>
      </c>
      <c r="F485" s="261" t="s">
        <v>734</v>
      </c>
      <c r="G485" s="259"/>
      <c r="H485" s="262">
        <v>7.21</v>
      </c>
      <c r="I485" s="263"/>
      <c r="J485" s="259"/>
      <c r="K485" s="259"/>
      <c r="L485" s="264"/>
      <c r="M485" s="265"/>
      <c r="N485" s="266"/>
      <c r="O485" s="266"/>
      <c r="P485" s="266"/>
      <c r="Q485" s="266"/>
      <c r="R485" s="266"/>
      <c r="S485" s="266"/>
      <c r="T485" s="267"/>
      <c r="AT485" s="268" t="s">
        <v>145</v>
      </c>
      <c r="AU485" s="268" t="s">
        <v>86</v>
      </c>
      <c r="AV485" s="13" t="s">
        <v>86</v>
      </c>
      <c r="AW485" s="13" t="s">
        <v>41</v>
      </c>
      <c r="AX485" s="13" t="s">
        <v>78</v>
      </c>
      <c r="AY485" s="268" t="s">
        <v>136</v>
      </c>
    </row>
    <row r="486" s="14" customFormat="1">
      <c r="B486" s="269"/>
      <c r="C486" s="270"/>
      <c r="D486" s="249" t="s">
        <v>145</v>
      </c>
      <c r="E486" s="271" t="s">
        <v>34</v>
      </c>
      <c r="F486" s="272" t="s">
        <v>148</v>
      </c>
      <c r="G486" s="270"/>
      <c r="H486" s="273">
        <v>7.21</v>
      </c>
      <c r="I486" s="274"/>
      <c r="J486" s="270"/>
      <c r="K486" s="270"/>
      <c r="L486" s="275"/>
      <c r="M486" s="276"/>
      <c r="N486" s="277"/>
      <c r="O486" s="277"/>
      <c r="P486" s="277"/>
      <c r="Q486" s="277"/>
      <c r="R486" s="277"/>
      <c r="S486" s="277"/>
      <c r="T486" s="278"/>
      <c r="AT486" s="279" t="s">
        <v>145</v>
      </c>
      <c r="AU486" s="279" t="s">
        <v>86</v>
      </c>
      <c r="AV486" s="14" t="s">
        <v>143</v>
      </c>
      <c r="AW486" s="14" t="s">
        <v>41</v>
      </c>
      <c r="AX486" s="14" t="s">
        <v>25</v>
      </c>
      <c r="AY486" s="279" t="s">
        <v>136</v>
      </c>
    </row>
    <row r="487" s="1" customFormat="1" ht="51" customHeight="1">
      <c r="B487" s="46"/>
      <c r="C487" s="235" t="s">
        <v>735</v>
      </c>
      <c r="D487" s="235" t="s">
        <v>138</v>
      </c>
      <c r="E487" s="236" t="s">
        <v>736</v>
      </c>
      <c r="F487" s="237" t="s">
        <v>737</v>
      </c>
      <c r="G487" s="238" t="s">
        <v>141</v>
      </c>
      <c r="H487" s="239">
        <v>43</v>
      </c>
      <c r="I487" s="240"/>
      <c r="J487" s="241">
        <f>ROUND(I487*H487,2)</f>
        <v>0</v>
      </c>
      <c r="K487" s="237" t="s">
        <v>142</v>
      </c>
      <c r="L487" s="72"/>
      <c r="M487" s="242" t="s">
        <v>34</v>
      </c>
      <c r="N487" s="243" t="s">
        <v>49</v>
      </c>
      <c r="O487" s="47"/>
      <c r="P487" s="244">
        <f>O487*H487</f>
        <v>0</v>
      </c>
      <c r="Q487" s="244">
        <v>0.14610000000000001</v>
      </c>
      <c r="R487" s="244">
        <f>Q487*H487</f>
        <v>6.2823000000000002</v>
      </c>
      <c r="S487" s="244">
        <v>0</v>
      </c>
      <c r="T487" s="245">
        <f>S487*H487</f>
        <v>0</v>
      </c>
      <c r="AR487" s="24" t="s">
        <v>143</v>
      </c>
      <c r="AT487" s="24" t="s">
        <v>138</v>
      </c>
      <c r="AU487" s="24" t="s">
        <v>86</v>
      </c>
      <c r="AY487" s="24" t="s">
        <v>136</v>
      </c>
      <c r="BE487" s="246">
        <f>IF(N487="základní",J487,0)</f>
        <v>0</v>
      </c>
      <c r="BF487" s="246">
        <f>IF(N487="snížená",J487,0)</f>
        <v>0</v>
      </c>
      <c r="BG487" s="246">
        <f>IF(N487="zákl. přenesená",J487,0)</f>
        <v>0</v>
      </c>
      <c r="BH487" s="246">
        <f>IF(N487="sníž. přenesená",J487,0)</f>
        <v>0</v>
      </c>
      <c r="BI487" s="246">
        <f>IF(N487="nulová",J487,0)</f>
        <v>0</v>
      </c>
      <c r="BJ487" s="24" t="s">
        <v>25</v>
      </c>
      <c r="BK487" s="246">
        <f>ROUND(I487*H487,2)</f>
        <v>0</v>
      </c>
      <c r="BL487" s="24" t="s">
        <v>143</v>
      </c>
      <c r="BM487" s="24" t="s">
        <v>738</v>
      </c>
    </row>
    <row r="488" s="12" customFormat="1">
      <c r="B488" s="247"/>
      <c r="C488" s="248"/>
      <c r="D488" s="249" t="s">
        <v>145</v>
      </c>
      <c r="E488" s="250" t="s">
        <v>34</v>
      </c>
      <c r="F488" s="251" t="s">
        <v>739</v>
      </c>
      <c r="G488" s="248"/>
      <c r="H488" s="250" t="s">
        <v>34</v>
      </c>
      <c r="I488" s="252"/>
      <c r="J488" s="248"/>
      <c r="K488" s="248"/>
      <c r="L488" s="253"/>
      <c r="M488" s="254"/>
      <c r="N488" s="255"/>
      <c r="O488" s="255"/>
      <c r="P488" s="255"/>
      <c r="Q488" s="255"/>
      <c r="R488" s="255"/>
      <c r="S488" s="255"/>
      <c r="T488" s="256"/>
      <c r="AT488" s="257" t="s">
        <v>145</v>
      </c>
      <c r="AU488" s="257" t="s">
        <v>86</v>
      </c>
      <c r="AV488" s="12" t="s">
        <v>25</v>
      </c>
      <c r="AW488" s="12" t="s">
        <v>41</v>
      </c>
      <c r="AX488" s="12" t="s">
        <v>78</v>
      </c>
      <c r="AY488" s="257" t="s">
        <v>136</v>
      </c>
    </row>
    <row r="489" s="13" customFormat="1">
      <c r="B489" s="258"/>
      <c r="C489" s="259"/>
      <c r="D489" s="249" t="s">
        <v>145</v>
      </c>
      <c r="E489" s="260" t="s">
        <v>34</v>
      </c>
      <c r="F489" s="261" t="s">
        <v>740</v>
      </c>
      <c r="G489" s="259"/>
      <c r="H489" s="262">
        <v>43</v>
      </c>
      <c r="I489" s="263"/>
      <c r="J489" s="259"/>
      <c r="K489" s="259"/>
      <c r="L489" s="264"/>
      <c r="M489" s="265"/>
      <c r="N489" s="266"/>
      <c r="O489" s="266"/>
      <c r="P489" s="266"/>
      <c r="Q489" s="266"/>
      <c r="R489" s="266"/>
      <c r="S489" s="266"/>
      <c r="T489" s="267"/>
      <c r="AT489" s="268" t="s">
        <v>145</v>
      </c>
      <c r="AU489" s="268" t="s">
        <v>86</v>
      </c>
      <c r="AV489" s="13" t="s">
        <v>86</v>
      </c>
      <c r="AW489" s="13" t="s">
        <v>41</v>
      </c>
      <c r="AX489" s="13" t="s">
        <v>78</v>
      </c>
      <c r="AY489" s="268" t="s">
        <v>136</v>
      </c>
    </row>
    <row r="490" s="14" customFormat="1">
      <c r="B490" s="269"/>
      <c r="C490" s="270"/>
      <c r="D490" s="249" t="s">
        <v>145</v>
      </c>
      <c r="E490" s="271" t="s">
        <v>34</v>
      </c>
      <c r="F490" s="272" t="s">
        <v>148</v>
      </c>
      <c r="G490" s="270"/>
      <c r="H490" s="273">
        <v>43</v>
      </c>
      <c r="I490" s="274"/>
      <c r="J490" s="270"/>
      <c r="K490" s="270"/>
      <c r="L490" s="275"/>
      <c r="M490" s="276"/>
      <c r="N490" s="277"/>
      <c r="O490" s="277"/>
      <c r="P490" s="277"/>
      <c r="Q490" s="277"/>
      <c r="R490" s="277"/>
      <c r="S490" s="277"/>
      <c r="T490" s="278"/>
      <c r="AT490" s="279" t="s">
        <v>145</v>
      </c>
      <c r="AU490" s="279" t="s">
        <v>86</v>
      </c>
      <c r="AV490" s="14" t="s">
        <v>143</v>
      </c>
      <c r="AW490" s="14" t="s">
        <v>41</v>
      </c>
      <c r="AX490" s="14" t="s">
        <v>25</v>
      </c>
      <c r="AY490" s="279" t="s">
        <v>136</v>
      </c>
    </row>
    <row r="491" s="1" customFormat="1" ht="16.5" customHeight="1">
      <c r="B491" s="46"/>
      <c r="C491" s="283" t="s">
        <v>741</v>
      </c>
      <c r="D491" s="283" t="s">
        <v>390</v>
      </c>
      <c r="E491" s="284" t="s">
        <v>742</v>
      </c>
      <c r="F491" s="285" t="s">
        <v>743</v>
      </c>
      <c r="G491" s="286" t="s">
        <v>141</v>
      </c>
      <c r="H491" s="287">
        <v>26.780000000000001</v>
      </c>
      <c r="I491" s="288"/>
      <c r="J491" s="289">
        <f>ROUND(I491*H491,2)</f>
        <v>0</v>
      </c>
      <c r="K491" s="285" t="s">
        <v>34</v>
      </c>
      <c r="L491" s="290"/>
      <c r="M491" s="291" t="s">
        <v>34</v>
      </c>
      <c r="N491" s="292" t="s">
        <v>49</v>
      </c>
      <c r="O491" s="47"/>
      <c r="P491" s="244">
        <f>O491*H491</f>
        <v>0</v>
      </c>
      <c r="Q491" s="244">
        <v>0.22</v>
      </c>
      <c r="R491" s="244">
        <f>Q491*H491</f>
        <v>5.8916000000000004</v>
      </c>
      <c r="S491" s="244">
        <v>0</v>
      </c>
      <c r="T491" s="245">
        <f>S491*H491</f>
        <v>0</v>
      </c>
      <c r="AR491" s="24" t="s">
        <v>179</v>
      </c>
      <c r="AT491" s="24" t="s">
        <v>390</v>
      </c>
      <c r="AU491" s="24" t="s">
        <v>86</v>
      </c>
      <c r="AY491" s="24" t="s">
        <v>136</v>
      </c>
      <c r="BE491" s="246">
        <f>IF(N491="základní",J491,0)</f>
        <v>0</v>
      </c>
      <c r="BF491" s="246">
        <f>IF(N491="snížená",J491,0)</f>
        <v>0</v>
      </c>
      <c r="BG491" s="246">
        <f>IF(N491="zákl. přenesená",J491,0)</f>
        <v>0</v>
      </c>
      <c r="BH491" s="246">
        <f>IF(N491="sníž. přenesená",J491,0)</f>
        <v>0</v>
      </c>
      <c r="BI491" s="246">
        <f>IF(N491="nulová",J491,0)</f>
        <v>0</v>
      </c>
      <c r="BJ491" s="24" t="s">
        <v>25</v>
      </c>
      <c r="BK491" s="246">
        <f>ROUND(I491*H491,2)</f>
        <v>0</v>
      </c>
      <c r="BL491" s="24" t="s">
        <v>143</v>
      </c>
      <c r="BM491" s="24" t="s">
        <v>744</v>
      </c>
    </row>
    <row r="492" s="12" customFormat="1">
      <c r="B492" s="247"/>
      <c r="C492" s="248"/>
      <c r="D492" s="249" t="s">
        <v>145</v>
      </c>
      <c r="E492" s="250" t="s">
        <v>34</v>
      </c>
      <c r="F492" s="251" t="s">
        <v>745</v>
      </c>
      <c r="G492" s="248"/>
      <c r="H492" s="250" t="s">
        <v>34</v>
      </c>
      <c r="I492" s="252"/>
      <c r="J492" s="248"/>
      <c r="K492" s="248"/>
      <c r="L492" s="253"/>
      <c r="M492" s="254"/>
      <c r="N492" s="255"/>
      <c r="O492" s="255"/>
      <c r="P492" s="255"/>
      <c r="Q492" s="255"/>
      <c r="R492" s="255"/>
      <c r="S492" s="255"/>
      <c r="T492" s="256"/>
      <c r="AT492" s="257" t="s">
        <v>145</v>
      </c>
      <c r="AU492" s="257" t="s">
        <v>86</v>
      </c>
      <c r="AV492" s="12" t="s">
        <v>25</v>
      </c>
      <c r="AW492" s="12" t="s">
        <v>41</v>
      </c>
      <c r="AX492" s="12" t="s">
        <v>78</v>
      </c>
      <c r="AY492" s="257" t="s">
        <v>136</v>
      </c>
    </row>
    <row r="493" s="13" customFormat="1">
      <c r="B493" s="258"/>
      <c r="C493" s="259"/>
      <c r="D493" s="249" t="s">
        <v>145</v>
      </c>
      <c r="E493" s="260" t="s">
        <v>34</v>
      </c>
      <c r="F493" s="261" t="s">
        <v>746</v>
      </c>
      <c r="G493" s="259"/>
      <c r="H493" s="262">
        <v>26.780000000000001</v>
      </c>
      <c r="I493" s="263"/>
      <c r="J493" s="259"/>
      <c r="K493" s="259"/>
      <c r="L493" s="264"/>
      <c r="M493" s="265"/>
      <c r="N493" s="266"/>
      <c r="O493" s="266"/>
      <c r="P493" s="266"/>
      <c r="Q493" s="266"/>
      <c r="R493" s="266"/>
      <c r="S493" s="266"/>
      <c r="T493" s="267"/>
      <c r="AT493" s="268" t="s">
        <v>145</v>
      </c>
      <c r="AU493" s="268" t="s">
        <v>86</v>
      </c>
      <c r="AV493" s="13" t="s">
        <v>86</v>
      </c>
      <c r="AW493" s="13" t="s">
        <v>41</v>
      </c>
      <c r="AX493" s="13" t="s">
        <v>78</v>
      </c>
      <c r="AY493" s="268" t="s">
        <v>136</v>
      </c>
    </row>
    <row r="494" s="14" customFormat="1">
      <c r="B494" s="269"/>
      <c r="C494" s="270"/>
      <c r="D494" s="249" t="s">
        <v>145</v>
      </c>
      <c r="E494" s="271" t="s">
        <v>34</v>
      </c>
      <c r="F494" s="272" t="s">
        <v>148</v>
      </c>
      <c r="G494" s="270"/>
      <c r="H494" s="273">
        <v>26.780000000000001</v>
      </c>
      <c r="I494" s="274"/>
      <c r="J494" s="270"/>
      <c r="K494" s="270"/>
      <c r="L494" s="275"/>
      <c r="M494" s="276"/>
      <c r="N494" s="277"/>
      <c r="O494" s="277"/>
      <c r="P494" s="277"/>
      <c r="Q494" s="277"/>
      <c r="R494" s="277"/>
      <c r="S494" s="277"/>
      <c r="T494" s="278"/>
      <c r="AT494" s="279" t="s">
        <v>145</v>
      </c>
      <c r="AU494" s="279" t="s">
        <v>86</v>
      </c>
      <c r="AV494" s="14" t="s">
        <v>143</v>
      </c>
      <c r="AW494" s="14" t="s">
        <v>41</v>
      </c>
      <c r="AX494" s="14" t="s">
        <v>25</v>
      </c>
      <c r="AY494" s="279" t="s">
        <v>136</v>
      </c>
    </row>
    <row r="495" s="1" customFormat="1" ht="16.5" customHeight="1">
      <c r="B495" s="46"/>
      <c r="C495" s="283" t="s">
        <v>747</v>
      </c>
      <c r="D495" s="283" t="s">
        <v>390</v>
      </c>
      <c r="E495" s="284" t="s">
        <v>748</v>
      </c>
      <c r="F495" s="285" t="s">
        <v>749</v>
      </c>
      <c r="G495" s="286" t="s">
        <v>141</v>
      </c>
      <c r="H495" s="287">
        <v>17.510000000000002</v>
      </c>
      <c r="I495" s="288"/>
      <c r="J495" s="289">
        <f>ROUND(I495*H495,2)</f>
        <v>0</v>
      </c>
      <c r="K495" s="285" t="s">
        <v>34</v>
      </c>
      <c r="L495" s="290"/>
      <c r="M495" s="291" t="s">
        <v>34</v>
      </c>
      <c r="N495" s="292" t="s">
        <v>49</v>
      </c>
      <c r="O495" s="47"/>
      <c r="P495" s="244">
        <f>O495*H495</f>
        <v>0</v>
      </c>
      <c r="Q495" s="244">
        <v>0.27000000000000002</v>
      </c>
      <c r="R495" s="244">
        <f>Q495*H495</f>
        <v>4.7277000000000005</v>
      </c>
      <c r="S495" s="244">
        <v>0</v>
      </c>
      <c r="T495" s="245">
        <f>S495*H495</f>
        <v>0</v>
      </c>
      <c r="AR495" s="24" t="s">
        <v>179</v>
      </c>
      <c r="AT495" s="24" t="s">
        <v>390</v>
      </c>
      <c r="AU495" s="24" t="s">
        <v>86</v>
      </c>
      <c r="AY495" s="24" t="s">
        <v>136</v>
      </c>
      <c r="BE495" s="246">
        <f>IF(N495="základní",J495,0)</f>
        <v>0</v>
      </c>
      <c r="BF495" s="246">
        <f>IF(N495="snížená",J495,0)</f>
        <v>0</v>
      </c>
      <c r="BG495" s="246">
        <f>IF(N495="zákl. přenesená",J495,0)</f>
        <v>0</v>
      </c>
      <c r="BH495" s="246">
        <f>IF(N495="sníž. přenesená",J495,0)</f>
        <v>0</v>
      </c>
      <c r="BI495" s="246">
        <f>IF(N495="nulová",J495,0)</f>
        <v>0</v>
      </c>
      <c r="BJ495" s="24" t="s">
        <v>25</v>
      </c>
      <c r="BK495" s="246">
        <f>ROUND(I495*H495,2)</f>
        <v>0</v>
      </c>
      <c r="BL495" s="24" t="s">
        <v>143</v>
      </c>
      <c r="BM495" s="24" t="s">
        <v>750</v>
      </c>
    </row>
    <row r="496" s="12" customFormat="1">
      <c r="B496" s="247"/>
      <c r="C496" s="248"/>
      <c r="D496" s="249" t="s">
        <v>145</v>
      </c>
      <c r="E496" s="250" t="s">
        <v>34</v>
      </c>
      <c r="F496" s="251" t="s">
        <v>751</v>
      </c>
      <c r="G496" s="248"/>
      <c r="H496" s="250" t="s">
        <v>34</v>
      </c>
      <c r="I496" s="252"/>
      <c r="J496" s="248"/>
      <c r="K496" s="248"/>
      <c r="L496" s="253"/>
      <c r="M496" s="254"/>
      <c r="N496" s="255"/>
      <c r="O496" s="255"/>
      <c r="P496" s="255"/>
      <c r="Q496" s="255"/>
      <c r="R496" s="255"/>
      <c r="S496" s="255"/>
      <c r="T496" s="256"/>
      <c r="AT496" s="257" t="s">
        <v>145</v>
      </c>
      <c r="AU496" s="257" t="s">
        <v>86</v>
      </c>
      <c r="AV496" s="12" t="s">
        <v>25</v>
      </c>
      <c r="AW496" s="12" t="s">
        <v>41</v>
      </c>
      <c r="AX496" s="12" t="s">
        <v>78</v>
      </c>
      <c r="AY496" s="257" t="s">
        <v>136</v>
      </c>
    </row>
    <row r="497" s="13" customFormat="1">
      <c r="B497" s="258"/>
      <c r="C497" s="259"/>
      <c r="D497" s="249" t="s">
        <v>145</v>
      </c>
      <c r="E497" s="260" t="s">
        <v>34</v>
      </c>
      <c r="F497" s="261" t="s">
        <v>752</v>
      </c>
      <c r="G497" s="259"/>
      <c r="H497" s="262">
        <v>17.510000000000002</v>
      </c>
      <c r="I497" s="263"/>
      <c r="J497" s="259"/>
      <c r="K497" s="259"/>
      <c r="L497" s="264"/>
      <c r="M497" s="265"/>
      <c r="N497" s="266"/>
      <c r="O497" s="266"/>
      <c r="P497" s="266"/>
      <c r="Q497" s="266"/>
      <c r="R497" s="266"/>
      <c r="S497" s="266"/>
      <c r="T497" s="267"/>
      <c r="AT497" s="268" t="s">
        <v>145</v>
      </c>
      <c r="AU497" s="268" t="s">
        <v>86</v>
      </c>
      <c r="AV497" s="13" t="s">
        <v>86</v>
      </c>
      <c r="AW497" s="13" t="s">
        <v>41</v>
      </c>
      <c r="AX497" s="13" t="s">
        <v>78</v>
      </c>
      <c r="AY497" s="268" t="s">
        <v>136</v>
      </c>
    </row>
    <row r="498" s="14" customFormat="1">
      <c r="B498" s="269"/>
      <c r="C498" s="270"/>
      <c r="D498" s="249" t="s">
        <v>145</v>
      </c>
      <c r="E498" s="271" t="s">
        <v>34</v>
      </c>
      <c r="F498" s="272" t="s">
        <v>148</v>
      </c>
      <c r="G498" s="270"/>
      <c r="H498" s="273">
        <v>17.510000000000002</v>
      </c>
      <c r="I498" s="274"/>
      <c r="J498" s="270"/>
      <c r="K498" s="270"/>
      <c r="L498" s="275"/>
      <c r="M498" s="276"/>
      <c r="N498" s="277"/>
      <c r="O498" s="277"/>
      <c r="P498" s="277"/>
      <c r="Q498" s="277"/>
      <c r="R498" s="277"/>
      <c r="S498" s="277"/>
      <c r="T498" s="278"/>
      <c r="AT498" s="279" t="s">
        <v>145</v>
      </c>
      <c r="AU498" s="279" t="s">
        <v>86</v>
      </c>
      <c r="AV498" s="14" t="s">
        <v>143</v>
      </c>
      <c r="AW498" s="14" t="s">
        <v>41</v>
      </c>
      <c r="AX498" s="14" t="s">
        <v>25</v>
      </c>
      <c r="AY498" s="279" t="s">
        <v>136</v>
      </c>
    </row>
    <row r="499" s="1" customFormat="1" ht="51" customHeight="1">
      <c r="B499" s="46"/>
      <c r="C499" s="235" t="s">
        <v>31</v>
      </c>
      <c r="D499" s="235" t="s">
        <v>138</v>
      </c>
      <c r="E499" s="236" t="s">
        <v>753</v>
      </c>
      <c r="F499" s="237" t="s">
        <v>754</v>
      </c>
      <c r="G499" s="238" t="s">
        <v>141</v>
      </c>
      <c r="H499" s="239">
        <v>81</v>
      </c>
      <c r="I499" s="240"/>
      <c r="J499" s="241">
        <f>ROUND(I499*H499,2)</f>
        <v>0</v>
      </c>
      <c r="K499" s="237" t="s">
        <v>142</v>
      </c>
      <c r="L499" s="72"/>
      <c r="M499" s="242" t="s">
        <v>34</v>
      </c>
      <c r="N499" s="243" t="s">
        <v>49</v>
      </c>
      <c r="O499" s="47"/>
      <c r="P499" s="244">
        <f>O499*H499</f>
        <v>0</v>
      </c>
      <c r="Q499" s="244">
        <v>0.14610000000000001</v>
      </c>
      <c r="R499" s="244">
        <f>Q499*H499</f>
        <v>11.834100000000001</v>
      </c>
      <c r="S499" s="244">
        <v>0</v>
      </c>
      <c r="T499" s="245">
        <f>S499*H499</f>
        <v>0</v>
      </c>
      <c r="AR499" s="24" t="s">
        <v>143</v>
      </c>
      <c r="AT499" s="24" t="s">
        <v>138</v>
      </c>
      <c r="AU499" s="24" t="s">
        <v>86</v>
      </c>
      <c r="AY499" s="24" t="s">
        <v>136</v>
      </c>
      <c r="BE499" s="246">
        <f>IF(N499="základní",J499,0)</f>
        <v>0</v>
      </c>
      <c r="BF499" s="246">
        <f>IF(N499="snížená",J499,0)</f>
        <v>0</v>
      </c>
      <c r="BG499" s="246">
        <f>IF(N499="zákl. přenesená",J499,0)</f>
        <v>0</v>
      </c>
      <c r="BH499" s="246">
        <f>IF(N499="sníž. přenesená",J499,0)</f>
        <v>0</v>
      </c>
      <c r="BI499" s="246">
        <f>IF(N499="nulová",J499,0)</f>
        <v>0</v>
      </c>
      <c r="BJ499" s="24" t="s">
        <v>25</v>
      </c>
      <c r="BK499" s="246">
        <f>ROUND(I499*H499,2)</f>
        <v>0</v>
      </c>
      <c r="BL499" s="24" t="s">
        <v>143</v>
      </c>
      <c r="BM499" s="24" t="s">
        <v>755</v>
      </c>
    </row>
    <row r="500" s="12" customFormat="1">
      <c r="B500" s="247"/>
      <c r="C500" s="248"/>
      <c r="D500" s="249" t="s">
        <v>145</v>
      </c>
      <c r="E500" s="250" t="s">
        <v>34</v>
      </c>
      <c r="F500" s="251" t="s">
        <v>756</v>
      </c>
      <c r="G500" s="248"/>
      <c r="H500" s="250" t="s">
        <v>34</v>
      </c>
      <c r="I500" s="252"/>
      <c r="J500" s="248"/>
      <c r="K500" s="248"/>
      <c r="L500" s="253"/>
      <c r="M500" s="254"/>
      <c r="N500" s="255"/>
      <c r="O500" s="255"/>
      <c r="P500" s="255"/>
      <c r="Q500" s="255"/>
      <c r="R500" s="255"/>
      <c r="S500" s="255"/>
      <c r="T500" s="256"/>
      <c r="AT500" s="257" t="s">
        <v>145</v>
      </c>
      <c r="AU500" s="257" t="s">
        <v>86</v>
      </c>
      <c r="AV500" s="12" t="s">
        <v>25</v>
      </c>
      <c r="AW500" s="12" t="s">
        <v>41</v>
      </c>
      <c r="AX500" s="12" t="s">
        <v>78</v>
      </c>
      <c r="AY500" s="257" t="s">
        <v>136</v>
      </c>
    </row>
    <row r="501" s="13" customFormat="1">
      <c r="B501" s="258"/>
      <c r="C501" s="259"/>
      <c r="D501" s="249" t="s">
        <v>145</v>
      </c>
      <c r="E501" s="260" t="s">
        <v>34</v>
      </c>
      <c r="F501" s="261" t="s">
        <v>757</v>
      </c>
      <c r="G501" s="259"/>
      <c r="H501" s="262">
        <v>81</v>
      </c>
      <c r="I501" s="263"/>
      <c r="J501" s="259"/>
      <c r="K501" s="259"/>
      <c r="L501" s="264"/>
      <c r="M501" s="265"/>
      <c r="N501" s="266"/>
      <c r="O501" s="266"/>
      <c r="P501" s="266"/>
      <c r="Q501" s="266"/>
      <c r="R501" s="266"/>
      <c r="S501" s="266"/>
      <c r="T501" s="267"/>
      <c r="AT501" s="268" t="s">
        <v>145</v>
      </c>
      <c r="AU501" s="268" t="s">
        <v>86</v>
      </c>
      <c r="AV501" s="13" t="s">
        <v>86</v>
      </c>
      <c r="AW501" s="13" t="s">
        <v>41</v>
      </c>
      <c r="AX501" s="13" t="s">
        <v>78</v>
      </c>
      <c r="AY501" s="268" t="s">
        <v>136</v>
      </c>
    </row>
    <row r="502" s="14" customFormat="1">
      <c r="B502" s="269"/>
      <c r="C502" s="270"/>
      <c r="D502" s="249" t="s">
        <v>145</v>
      </c>
      <c r="E502" s="271" t="s">
        <v>34</v>
      </c>
      <c r="F502" s="272" t="s">
        <v>148</v>
      </c>
      <c r="G502" s="270"/>
      <c r="H502" s="273">
        <v>81</v>
      </c>
      <c r="I502" s="274"/>
      <c r="J502" s="270"/>
      <c r="K502" s="270"/>
      <c r="L502" s="275"/>
      <c r="M502" s="276"/>
      <c r="N502" s="277"/>
      <c r="O502" s="277"/>
      <c r="P502" s="277"/>
      <c r="Q502" s="277"/>
      <c r="R502" s="277"/>
      <c r="S502" s="277"/>
      <c r="T502" s="278"/>
      <c r="AT502" s="279" t="s">
        <v>145</v>
      </c>
      <c r="AU502" s="279" t="s">
        <v>86</v>
      </c>
      <c r="AV502" s="14" t="s">
        <v>143</v>
      </c>
      <c r="AW502" s="14" t="s">
        <v>41</v>
      </c>
      <c r="AX502" s="14" t="s">
        <v>25</v>
      </c>
      <c r="AY502" s="279" t="s">
        <v>136</v>
      </c>
    </row>
    <row r="503" s="1" customFormat="1" ht="16.5" customHeight="1">
      <c r="B503" s="46"/>
      <c r="C503" s="283" t="s">
        <v>758</v>
      </c>
      <c r="D503" s="283" t="s">
        <v>390</v>
      </c>
      <c r="E503" s="284" t="s">
        <v>759</v>
      </c>
      <c r="F503" s="285" t="s">
        <v>760</v>
      </c>
      <c r="G503" s="286" t="s">
        <v>141</v>
      </c>
      <c r="H503" s="287">
        <v>48.409999999999997</v>
      </c>
      <c r="I503" s="288"/>
      <c r="J503" s="289">
        <f>ROUND(I503*H503,2)</f>
        <v>0</v>
      </c>
      <c r="K503" s="285" t="s">
        <v>34</v>
      </c>
      <c r="L503" s="290"/>
      <c r="M503" s="291" t="s">
        <v>34</v>
      </c>
      <c r="N503" s="292" t="s">
        <v>49</v>
      </c>
      <c r="O503" s="47"/>
      <c r="P503" s="244">
        <f>O503*H503</f>
        <v>0</v>
      </c>
      <c r="Q503" s="244">
        <v>0.22</v>
      </c>
      <c r="R503" s="244">
        <f>Q503*H503</f>
        <v>10.6502</v>
      </c>
      <c r="S503" s="244">
        <v>0</v>
      </c>
      <c r="T503" s="245">
        <f>S503*H503</f>
        <v>0</v>
      </c>
      <c r="AR503" s="24" t="s">
        <v>179</v>
      </c>
      <c r="AT503" s="24" t="s">
        <v>390</v>
      </c>
      <c r="AU503" s="24" t="s">
        <v>86</v>
      </c>
      <c r="AY503" s="24" t="s">
        <v>136</v>
      </c>
      <c r="BE503" s="246">
        <f>IF(N503="základní",J503,0)</f>
        <v>0</v>
      </c>
      <c r="BF503" s="246">
        <f>IF(N503="snížená",J503,0)</f>
        <v>0</v>
      </c>
      <c r="BG503" s="246">
        <f>IF(N503="zákl. přenesená",J503,0)</f>
        <v>0</v>
      </c>
      <c r="BH503" s="246">
        <f>IF(N503="sníž. přenesená",J503,0)</f>
        <v>0</v>
      </c>
      <c r="BI503" s="246">
        <f>IF(N503="nulová",J503,0)</f>
        <v>0</v>
      </c>
      <c r="BJ503" s="24" t="s">
        <v>25</v>
      </c>
      <c r="BK503" s="246">
        <f>ROUND(I503*H503,2)</f>
        <v>0</v>
      </c>
      <c r="BL503" s="24" t="s">
        <v>143</v>
      </c>
      <c r="BM503" s="24" t="s">
        <v>761</v>
      </c>
    </row>
    <row r="504" s="12" customFormat="1">
      <c r="B504" s="247"/>
      <c r="C504" s="248"/>
      <c r="D504" s="249" t="s">
        <v>145</v>
      </c>
      <c r="E504" s="250" t="s">
        <v>34</v>
      </c>
      <c r="F504" s="251" t="s">
        <v>762</v>
      </c>
      <c r="G504" s="248"/>
      <c r="H504" s="250" t="s">
        <v>34</v>
      </c>
      <c r="I504" s="252"/>
      <c r="J504" s="248"/>
      <c r="K504" s="248"/>
      <c r="L504" s="253"/>
      <c r="M504" s="254"/>
      <c r="N504" s="255"/>
      <c r="O504" s="255"/>
      <c r="P504" s="255"/>
      <c r="Q504" s="255"/>
      <c r="R504" s="255"/>
      <c r="S504" s="255"/>
      <c r="T504" s="256"/>
      <c r="AT504" s="257" t="s">
        <v>145</v>
      </c>
      <c r="AU504" s="257" t="s">
        <v>86</v>
      </c>
      <c r="AV504" s="12" t="s">
        <v>25</v>
      </c>
      <c r="AW504" s="12" t="s">
        <v>41</v>
      </c>
      <c r="AX504" s="12" t="s">
        <v>78</v>
      </c>
      <c r="AY504" s="257" t="s">
        <v>136</v>
      </c>
    </row>
    <row r="505" s="13" customFormat="1">
      <c r="B505" s="258"/>
      <c r="C505" s="259"/>
      <c r="D505" s="249" t="s">
        <v>145</v>
      </c>
      <c r="E505" s="260" t="s">
        <v>34</v>
      </c>
      <c r="F505" s="261" t="s">
        <v>763</v>
      </c>
      <c r="G505" s="259"/>
      <c r="H505" s="262">
        <v>48.409999999999997</v>
      </c>
      <c r="I505" s="263"/>
      <c r="J505" s="259"/>
      <c r="K505" s="259"/>
      <c r="L505" s="264"/>
      <c r="M505" s="265"/>
      <c r="N505" s="266"/>
      <c r="O505" s="266"/>
      <c r="P505" s="266"/>
      <c r="Q505" s="266"/>
      <c r="R505" s="266"/>
      <c r="S505" s="266"/>
      <c r="T505" s="267"/>
      <c r="AT505" s="268" t="s">
        <v>145</v>
      </c>
      <c r="AU505" s="268" t="s">
        <v>86</v>
      </c>
      <c r="AV505" s="13" t="s">
        <v>86</v>
      </c>
      <c r="AW505" s="13" t="s">
        <v>41</v>
      </c>
      <c r="AX505" s="13" t="s">
        <v>78</v>
      </c>
      <c r="AY505" s="268" t="s">
        <v>136</v>
      </c>
    </row>
    <row r="506" s="14" customFormat="1">
      <c r="B506" s="269"/>
      <c r="C506" s="270"/>
      <c r="D506" s="249" t="s">
        <v>145</v>
      </c>
      <c r="E506" s="271" t="s">
        <v>34</v>
      </c>
      <c r="F506" s="272" t="s">
        <v>148</v>
      </c>
      <c r="G506" s="270"/>
      <c r="H506" s="273">
        <v>48.409999999999997</v>
      </c>
      <c r="I506" s="274"/>
      <c r="J506" s="270"/>
      <c r="K506" s="270"/>
      <c r="L506" s="275"/>
      <c r="M506" s="276"/>
      <c r="N506" s="277"/>
      <c r="O506" s="277"/>
      <c r="P506" s="277"/>
      <c r="Q506" s="277"/>
      <c r="R506" s="277"/>
      <c r="S506" s="277"/>
      <c r="T506" s="278"/>
      <c r="AT506" s="279" t="s">
        <v>145</v>
      </c>
      <c r="AU506" s="279" t="s">
        <v>86</v>
      </c>
      <c r="AV506" s="14" t="s">
        <v>143</v>
      </c>
      <c r="AW506" s="14" t="s">
        <v>41</v>
      </c>
      <c r="AX506" s="14" t="s">
        <v>25</v>
      </c>
      <c r="AY506" s="279" t="s">
        <v>136</v>
      </c>
    </row>
    <row r="507" s="1" customFormat="1" ht="16.5" customHeight="1">
      <c r="B507" s="46"/>
      <c r="C507" s="283" t="s">
        <v>764</v>
      </c>
      <c r="D507" s="283" t="s">
        <v>390</v>
      </c>
      <c r="E507" s="284" t="s">
        <v>765</v>
      </c>
      <c r="F507" s="285" t="s">
        <v>766</v>
      </c>
      <c r="G507" s="286" t="s">
        <v>141</v>
      </c>
      <c r="H507" s="287">
        <v>35.020000000000003</v>
      </c>
      <c r="I507" s="288"/>
      <c r="J507" s="289">
        <f>ROUND(I507*H507,2)</f>
        <v>0</v>
      </c>
      <c r="K507" s="285" t="s">
        <v>34</v>
      </c>
      <c r="L507" s="290"/>
      <c r="M507" s="291" t="s">
        <v>34</v>
      </c>
      <c r="N507" s="292" t="s">
        <v>49</v>
      </c>
      <c r="O507" s="47"/>
      <c r="P507" s="244">
        <f>O507*H507</f>
        <v>0</v>
      </c>
      <c r="Q507" s="244">
        <v>0.27000000000000002</v>
      </c>
      <c r="R507" s="244">
        <f>Q507*H507</f>
        <v>9.4554000000000009</v>
      </c>
      <c r="S507" s="244">
        <v>0</v>
      </c>
      <c r="T507" s="245">
        <f>S507*H507</f>
        <v>0</v>
      </c>
      <c r="AR507" s="24" t="s">
        <v>179</v>
      </c>
      <c r="AT507" s="24" t="s">
        <v>390</v>
      </c>
      <c r="AU507" s="24" t="s">
        <v>86</v>
      </c>
      <c r="AY507" s="24" t="s">
        <v>136</v>
      </c>
      <c r="BE507" s="246">
        <f>IF(N507="základní",J507,0)</f>
        <v>0</v>
      </c>
      <c r="BF507" s="246">
        <f>IF(N507="snížená",J507,0)</f>
        <v>0</v>
      </c>
      <c r="BG507" s="246">
        <f>IF(N507="zákl. přenesená",J507,0)</f>
        <v>0</v>
      </c>
      <c r="BH507" s="246">
        <f>IF(N507="sníž. přenesená",J507,0)</f>
        <v>0</v>
      </c>
      <c r="BI507" s="246">
        <f>IF(N507="nulová",J507,0)</f>
        <v>0</v>
      </c>
      <c r="BJ507" s="24" t="s">
        <v>25</v>
      </c>
      <c r="BK507" s="246">
        <f>ROUND(I507*H507,2)</f>
        <v>0</v>
      </c>
      <c r="BL507" s="24" t="s">
        <v>143</v>
      </c>
      <c r="BM507" s="24" t="s">
        <v>767</v>
      </c>
    </row>
    <row r="508" s="12" customFormat="1">
      <c r="B508" s="247"/>
      <c r="C508" s="248"/>
      <c r="D508" s="249" t="s">
        <v>145</v>
      </c>
      <c r="E508" s="250" t="s">
        <v>34</v>
      </c>
      <c r="F508" s="251" t="s">
        <v>768</v>
      </c>
      <c r="G508" s="248"/>
      <c r="H508" s="250" t="s">
        <v>34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6"/>
      <c r="AT508" s="257" t="s">
        <v>145</v>
      </c>
      <c r="AU508" s="257" t="s">
        <v>86</v>
      </c>
      <c r="AV508" s="12" t="s">
        <v>25</v>
      </c>
      <c r="AW508" s="12" t="s">
        <v>41</v>
      </c>
      <c r="AX508" s="12" t="s">
        <v>78</v>
      </c>
      <c r="AY508" s="257" t="s">
        <v>136</v>
      </c>
    </row>
    <row r="509" s="13" customFormat="1">
      <c r="B509" s="258"/>
      <c r="C509" s="259"/>
      <c r="D509" s="249" t="s">
        <v>145</v>
      </c>
      <c r="E509" s="260" t="s">
        <v>34</v>
      </c>
      <c r="F509" s="261" t="s">
        <v>769</v>
      </c>
      <c r="G509" s="259"/>
      <c r="H509" s="262">
        <v>35.020000000000003</v>
      </c>
      <c r="I509" s="263"/>
      <c r="J509" s="259"/>
      <c r="K509" s="259"/>
      <c r="L509" s="264"/>
      <c r="M509" s="265"/>
      <c r="N509" s="266"/>
      <c r="O509" s="266"/>
      <c r="P509" s="266"/>
      <c r="Q509" s="266"/>
      <c r="R509" s="266"/>
      <c r="S509" s="266"/>
      <c r="T509" s="267"/>
      <c r="AT509" s="268" t="s">
        <v>145</v>
      </c>
      <c r="AU509" s="268" t="s">
        <v>86</v>
      </c>
      <c r="AV509" s="13" t="s">
        <v>86</v>
      </c>
      <c r="AW509" s="13" t="s">
        <v>41</v>
      </c>
      <c r="AX509" s="13" t="s">
        <v>78</v>
      </c>
      <c r="AY509" s="268" t="s">
        <v>136</v>
      </c>
    </row>
    <row r="510" s="14" customFormat="1">
      <c r="B510" s="269"/>
      <c r="C510" s="270"/>
      <c r="D510" s="249" t="s">
        <v>145</v>
      </c>
      <c r="E510" s="271" t="s">
        <v>34</v>
      </c>
      <c r="F510" s="272" t="s">
        <v>148</v>
      </c>
      <c r="G510" s="270"/>
      <c r="H510" s="273">
        <v>35.020000000000003</v>
      </c>
      <c r="I510" s="274"/>
      <c r="J510" s="270"/>
      <c r="K510" s="270"/>
      <c r="L510" s="275"/>
      <c r="M510" s="276"/>
      <c r="N510" s="277"/>
      <c r="O510" s="277"/>
      <c r="P510" s="277"/>
      <c r="Q510" s="277"/>
      <c r="R510" s="277"/>
      <c r="S510" s="277"/>
      <c r="T510" s="278"/>
      <c r="AT510" s="279" t="s">
        <v>145</v>
      </c>
      <c r="AU510" s="279" t="s">
        <v>86</v>
      </c>
      <c r="AV510" s="14" t="s">
        <v>143</v>
      </c>
      <c r="AW510" s="14" t="s">
        <v>41</v>
      </c>
      <c r="AX510" s="14" t="s">
        <v>25</v>
      </c>
      <c r="AY510" s="279" t="s">
        <v>136</v>
      </c>
    </row>
    <row r="511" s="11" customFormat="1" ht="29.88" customHeight="1">
      <c r="B511" s="219"/>
      <c r="C511" s="220"/>
      <c r="D511" s="221" t="s">
        <v>77</v>
      </c>
      <c r="E511" s="233" t="s">
        <v>179</v>
      </c>
      <c r="F511" s="233" t="s">
        <v>770</v>
      </c>
      <c r="G511" s="220"/>
      <c r="H511" s="220"/>
      <c r="I511" s="223"/>
      <c r="J511" s="234">
        <f>BK511</f>
        <v>0</v>
      </c>
      <c r="K511" s="220"/>
      <c r="L511" s="225"/>
      <c r="M511" s="226"/>
      <c r="N511" s="227"/>
      <c r="O511" s="227"/>
      <c r="P511" s="228">
        <f>SUM(P512:P526)</f>
        <v>0</v>
      </c>
      <c r="Q511" s="227"/>
      <c r="R511" s="228">
        <f>SUM(R512:R526)</f>
        <v>4.7715008000000001</v>
      </c>
      <c r="S511" s="227"/>
      <c r="T511" s="229">
        <f>SUM(T512:T526)</f>
        <v>0</v>
      </c>
      <c r="AR511" s="230" t="s">
        <v>25</v>
      </c>
      <c r="AT511" s="231" t="s">
        <v>77</v>
      </c>
      <c r="AU511" s="231" t="s">
        <v>25</v>
      </c>
      <c r="AY511" s="230" t="s">
        <v>136</v>
      </c>
      <c r="BK511" s="232">
        <f>SUM(BK512:BK526)</f>
        <v>0</v>
      </c>
    </row>
    <row r="512" s="1" customFormat="1" ht="16.5" customHeight="1">
      <c r="B512" s="46"/>
      <c r="C512" s="235" t="s">
        <v>771</v>
      </c>
      <c r="D512" s="235" t="s">
        <v>138</v>
      </c>
      <c r="E512" s="236" t="s">
        <v>772</v>
      </c>
      <c r="F512" s="237" t="s">
        <v>773</v>
      </c>
      <c r="G512" s="238" t="s">
        <v>254</v>
      </c>
      <c r="H512" s="239">
        <v>1</v>
      </c>
      <c r="I512" s="240"/>
      <c r="J512" s="241">
        <f>ROUND(I512*H512,2)</f>
        <v>0</v>
      </c>
      <c r="K512" s="237" t="s">
        <v>142</v>
      </c>
      <c r="L512" s="72"/>
      <c r="M512" s="242" t="s">
        <v>34</v>
      </c>
      <c r="N512" s="243" t="s">
        <v>49</v>
      </c>
      <c r="O512" s="47"/>
      <c r="P512" s="244">
        <f>O512*H512</f>
        <v>0</v>
      </c>
      <c r="Q512" s="244">
        <v>0.42368</v>
      </c>
      <c r="R512" s="244">
        <f>Q512*H512</f>
        <v>0.42368</v>
      </c>
      <c r="S512" s="244">
        <v>0</v>
      </c>
      <c r="T512" s="245">
        <f>S512*H512</f>
        <v>0</v>
      </c>
      <c r="AR512" s="24" t="s">
        <v>143</v>
      </c>
      <c r="AT512" s="24" t="s">
        <v>138</v>
      </c>
      <c r="AU512" s="24" t="s">
        <v>86</v>
      </c>
      <c r="AY512" s="24" t="s">
        <v>136</v>
      </c>
      <c r="BE512" s="246">
        <f>IF(N512="základní",J512,0)</f>
        <v>0</v>
      </c>
      <c r="BF512" s="246">
        <f>IF(N512="snížená",J512,0)</f>
        <v>0</v>
      </c>
      <c r="BG512" s="246">
        <f>IF(N512="zákl. přenesená",J512,0)</f>
        <v>0</v>
      </c>
      <c r="BH512" s="246">
        <f>IF(N512="sníž. přenesená",J512,0)</f>
        <v>0</v>
      </c>
      <c r="BI512" s="246">
        <f>IF(N512="nulová",J512,0)</f>
        <v>0</v>
      </c>
      <c r="BJ512" s="24" t="s">
        <v>25</v>
      </c>
      <c r="BK512" s="246">
        <f>ROUND(I512*H512,2)</f>
        <v>0</v>
      </c>
      <c r="BL512" s="24" t="s">
        <v>143</v>
      </c>
      <c r="BM512" s="24" t="s">
        <v>774</v>
      </c>
    </row>
    <row r="513" s="1" customFormat="1" ht="16.5" customHeight="1">
      <c r="B513" s="46"/>
      <c r="C513" s="235" t="s">
        <v>775</v>
      </c>
      <c r="D513" s="235" t="s">
        <v>138</v>
      </c>
      <c r="E513" s="236" t="s">
        <v>776</v>
      </c>
      <c r="F513" s="237" t="s">
        <v>777</v>
      </c>
      <c r="G513" s="238" t="s">
        <v>254</v>
      </c>
      <c r="H513" s="239">
        <v>1</v>
      </c>
      <c r="I513" s="240"/>
      <c r="J513" s="241">
        <f>ROUND(I513*H513,2)</f>
        <v>0</v>
      </c>
      <c r="K513" s="237" t="s">
        <v>142</v>
      </c>
      <c r="L513" s="72"/>
      <c r="M513" s="242" t="s">
        <v>34</v>
      </c>
      <c r="N513" s="243" t="s">
        <v>49</v>
      </c>
      <c r="O513" s="47"/>
      <c r="P513" s="244">
        <f>O513*H513</f>
        <v>0</v>
      </c>
      <c r="Q513" s="244">
        <v>0.42080000000000001</v>
      </c>
      <c r="R513" s="244">
        <f>Q513*H513</f>
        <v>0.42080000000000001</v>
      </c>
      <c r="S513" s="244">
        <v>0</v>
      </c>
      <c r="T513" s="245">
        <f>S513*H513</f>
        <v>0</v>
      </c>
      <c r="AR513" s="24" t="s">
        <v>143</v>
      </c>
      <c r="AT513" s="24" t="s">
        <v>138</v>
      </c>
      <c r="AU513" s="24" t="s">
        <v>86</v>
      </c>
      <c r="AY513" s="24" t="s">
        <v>136</v>
      </c>
      <c r="BE513" s="246">
        <f>IF(N513="základní",J513,0)</f>
        <v>0</v>
      </c>
      <c r="BF513" s="246">
        <f>IF(N513="snížená",J513,0)</f>
        <v>0</v>
      </c>
      <c r="BG513" s="246">
        <f>IF(N513="zákl. přenesená",J513,0)</f>
        <v>0</v>
      </c>
      <c r="BH513" s="246">
        <f>IF(N513="sníž. přenesená",J513,0)</f>
        <v>0</v>
      </c>
      <c r="BI513" s="246">
        <f>IF(N513="nulová",J513,0)</f>
        <v>0</v>
      </c>
      <c r="BJ513" s="24" t="s">
        <v>25</v>
      </c>
      <c r="BK513" s="246">
        <f>ROUND(I513*H513,2)</f>
        <v>0</v>
      </c>
      <c r="BL513" s="24" t="s">
        <v>143</v>
      </c>
      <c r="BM513" s="24" t="s">
        <v>778</v>
      </c>
    </row>
    <row r="514" s="1" customFormat="1" ht="25.5" customHeight="1">
      <c r="B514" s="46"/>
      <c r="C514" s="235" t="s">
        <v>779</v>
      </c>
      <c r="D514" s="235" t="s">
        <v>138</v>
      </c>
      <c r="E514" s="236" t="s">
        <v>780</v>
      </c>
      <c r="F514" s="237" t="s">
        <v>781</v>
      </c>
      <c r="G514" s="238" t="s">
        <v>254</v>
      </c>
      <c r="H514" s="239">
        <v>10</v>
      </c>
      <c r="I514" s="240"/>
      <c r="J514" s="241">
        <f>ROUND(I514*H514,2)</f>
        <v>0</v>
      </c>
      <c r="K514" s="237" t="s">
        <v>142</v>
      </c>
      <c r="L514" s="72"/>
      <c r="M514" s="242" t="s">
        <v>34</v>
      </c>
      <c r="N514" s="243" t="s">
        <v>49</v>
      </c>
      <c r="O514" s="47"/>
      <c r="P514" s="244">
        <f>O514*H514</f>
        <v>0</v>
      </c>
      <c r="Q514" s="244">
        <v>0.31108000000000002</v>
      </c>
      <c r="R514" s="244">
        <f>Q514*H514</f>
        <v>3.1108000000000002</v>
      </c>
      <c r="S514" s="244">
        <v>0</v>
      </c>
      <c r="T514" s="245">
        <f>S514*H514</f>
        <v>0</v>
      </c>
      <c r="AR514" s="24" t="s">
        <v>143</v>
      </c>
      <c r="AT514" s="24" t="s">
        <v>138</v>
      </c>
      <c r="AU514" s="24" t="s">
        <v>86</v>
      </c>
      <c r="AY514" s="24" t="s">
        <v>136</v>
      </c>
      <c r="BE514" s="246">
        <f>IF(N514="základní",J514,0)</f>
        <v>0</v>
      </c>
      <c r="BF514" s="246">
        <f>IF(N514="snížená",J514,0)</f>
        <v>0</v>
      </c>
      <c r="BG514" s="246">
        <f>IF(N514="zákl. přenesená",J514,0)</f>
        <v>0</v>
      </c>
      <c r="BH514" s="246">
        <f>IF(N514="sníž. přenesená",J514,0)</f>
        <v>0</v>
      </c>
      <c r="BI514" s="246">
        <f>IF(N514="nulová",J514,0)</f>
        <v>0</v>
      </c>
      <c r="BJ514" s="24" t="s">
        <v>25</v>
      </c>
      <c r="BK514" s="246">
        <f>ROUND(I514*H514,2)</f>
        <v>0</v>
      </c>
      <c r="BL514" s="24" t="s">
        <v>143</v>
      </c>
      <c r="BM514" s="24" t="s">
        <v>782</v>
      </c>
    </row>
    <row r="515" s="1" customFormat="1" ht="25.5" customHeight="1">
      <c r="B515" s="46"/>
      <c r="C515" s="235" t="s">
        <v>783</v>
      </c>
      <c r="D515" s="235" t="s">
        <v>138</v>
      </c>
      <c r="E515" s="236" t="s">
        <v>784</v>
      </c>
      <c r="F515" s="237" t="s">
        <v>785</v>
      </c>
      <c r="G515" s="238" t="s">
        <v>226</v>
      </c>
      <c r="H515" s="239">
        <v>35.418999999999997</v>
      </c>
      <c r="I515" s="240"/>
      <c r="J515" s="241">
        <f>ROUND(I515*H515,2)</f>
        <v>0</v>
      </c>
      <c r="K515" s="237" t="s">
        <v>142</v>
      </c>
      <c r="L515" s="72"/>
      <c r="M515" s="242" t="s">
        <v>34</v>
      </c>
      <c r="N515" s="243" t="s">
        <v>49</v>
      </c>
      <c r="O515" s="47"/>
      <c r="P515" s="244">
        <f>O515*H515</f>
        <v>0</v>
      </c>
      <c r="Q515" s="244">
        <v>0</v>
      </c>
      <c r="R515" s="244">
        <f>Q515*H515</f>
        <v>0</v>
      </c>
      <c r="S515" s="244">
        <v>0</v>
      </c>
      <c r="T515" s="245">
        <f>S515*H515</f>
        <v>0</v>
      </c>
      <c r="AR515" s="24" t="s">
        <v>143</v>
      </c>
      <c r="AT515" s="24" t="s">
        <v>138</v>
      </c>
      <c r="AU515" s="24" t="s">
        <v>86</v>
      </c>
      <c r="AY515" s="24" t="s">
        <v>136</v>
      </c>
      <c r="BE515" s="246">
        <f>IF(N515="základní",J515,0)</f>
        <v>0</v>
      </c>
      <c r="BF515" s="246">
        <f>IF(N515="snížená",J515,0)</f>
        <v>0</v>
      </c>
      <c r="BG515" s="246">
        <f>IF(N515="zákl. přenesená",J515,0)</f>
        <v>0</v>
      </c>
      <c r="BH515" s="246">
        <f>IF(N515="sníž. přenesená",J515,0)</f>
        <v>0</v>
      </c>
      <c r="BI515" s="246">
        <f>IF(N515="nulová",J515,0)</f>
        <v>0</v>
      </c>
      <c r="BJ515" s="24" t="s">
        <v>25</v>
      </c>
      <c r="BK515" s="246">
        <f>ROUND(I515*H515,2)</f>
        <v>0</v>
      </c>
      <c r="BL515" s="24" t="s">
        <v>143</v>
      </c>
      <c r="BM515" s="24" t="s">
        <v>786</v>
      </c>
    </row>
    <row r="516" s="12" customFormat="1">
      <c r="B516" s="247"/>
      <c r="C516" s="248"/>
      <c r="D516" s="249" t="s">
        <v>145</v>
      </c>
      <c r="E516" s="250" t="s">
        <v>34</v>
      </c>
      <c r="F516" s="251" t="s">
        <v>514</v>
      </c>
      <c r="G516" s="248"/>
      <c r="H516" s="250" t="s">
        <v>34</v>
      </c>
      <c r="I516" s="252"/>
      <c r="J516" s="248"/>
      <c r="K516" s="248"/>
      <c r="L516" s="253"/>
      <c r="M516" s="254"/>
      <c r="N516" s="255"/>
      <c r="O516" s="255"/>
      <c r="P516" s="255"/>
      <c r="Q516" s="255"/>
      <c r="R516" s="255"/>
      <c r="S516" s="255"/>
      <c r="T516" s="256"/>
      <c r="AT516" s="257" t="s">
        <v>145</v>
      </c>
      <c r="AU516" s="257" t="s">
        <v>86</v>
      </c>
      <c r="AV516" s="12" t="s">
        <v>25</v>
      </c>
      <c r="AW516" s="12" t="s">
        <v>41</v>
      </c>
      <c r="AX516" s="12" t="s">
        <v>78</v>
      </c>
      <c r="AY516" s="257" t="s">
        <v>136</v>
      </c>
    </row>
    <row r="517" s="13" customFormat="1">
      <c r="B517" s="258"/>
      <c r="C517" s="259"/>
      <c r="D517" s="249" t="s">
        <v>145</v>
      </c>
      <c r="E517" s="260" t="s">
        <v>34</v>
      </c>
      <c r="F517" s="261" t="s">
        <v>787</v>
      </c>
      <c r="G517" s="259"/>
      <c r="H517" s="262">
        <v>35.418999999999997</v>
      </c>
      <c r="I517" s="263"/>
      <c r="J517" s="259"/>
      <c r="K517" s="259"/>
      <c r="L517" s="264"/>
      <c r="M517" s="265"/>
      <c r="N517" s="266"/>
      <c r="O517" s="266"/>
      <c r="P517" s="266"/>
      <c r="Q517" s="266"/>
      <c r="R517" s="266"/>
      <c r="S517" s="266"/>
      <c r="T517" s="267"/>
      <c r="AT517" s="268" t="s">
        <v>145</v>
      </c>
      <c r="AU517" s="268" t="s">
        <v>86</v>
      </c>
      <c r="AV517" s="13" t="s">
        <v>86</v>
      </c>
      <c r="AW517" s="13" t="s">
        <v>41</v>
      </c>
      <c r="AX517" s="13" t="s">
        <v>78</v>
      </c>
      <c r="AY517" s="268" t="s">
        <v>136</v>
      </c>
    </row>
    <row r="518" s="14" customFormat="1">
      <c r="B518" s="269"/>
      <c r="C518" s="270"/>
      <c r="D518" s="249" t="s">
        <v>145</v>
      </c>
      <c r="E518" s="271" t="s">
        <v>34</v>
      </c>
      <c r="F518" s="272" t="s">
        <v>148</v>
      </c>
      <c r="G518" s="270"/>
      <c r="H518" s="273">
        <v>35.418999999999997</v>
      </c>
      <c r="I518" s="274"/>
      <c r="J518" s="270"/>
      <c r="K518" s="270"/>
      <c r="L518" s="275"/>
      <c r="M518" s="276"/>
      <c r="N518" s="277"/>
      <c r="O518" s="277"/>
      <c r="P518" s="277"/>
      <c r="Q518" s="277"/>
      <c r="R518" s="277"/>
      <c r="S518" s="277"/>
      <c r="T518" s="278"/>
      <c r="AT518" s="279" t="s">
        <v>145</v>
      </c>
      <c r="AU518" s="279" t="s">
        <v>86</v>
      </c>
      <c r="AV518" s="14" t="s">
        <v>143</v>
      </c>
      <c r="AW518" s="14" t="s">
        <v>41</v>
      </c>
      <c r="AX518" s="14" t="s">
        <v>25</v>
      </c>
      <c r="AY518" s="279" t="s">
        <v>136</v>
      </c>
    </row>
    <row r="519" s="1" customFormat="1" ht="16.5" customHeight="1">
      <c r="B519" s="46"/>
      <c r="C519" s="235" t="s">
        <v>788</v>
      </c>
      <c r="D519" s="235" t="s">
        <v>138</v>
      </c>
      <c r="E519" s="236" t="s">
        <v>789</v>
      </c>
      <c r="F519" s="237" t="s">
        <v>790</v>
      </c>
      <c r="G519" s="238" t="s">
        <v>141</v>
      </c>
      <c r="H519" s="239">
        <v>203.03999999999999</v>
      </c>
      <c r="I519" s="240"/>
      <c r="J519" s="241">
        <f>ROUND(I519*H519,2)</f>
        <v>0</v>
      </c>
      <c r="K519" s="237" t="s">
        <v>142</v>
      </c>
      <c r="L519" s="72"/>
      <c r="M519" s="242" t="s">
        <v>34</v>
      </c>
      <c r="N519" s="243" t="s">
        <v>49</v>
      </c>
      <c r="O519" s="47"/>
      <c r="P519" s="244">
        <f>O519*H519</f>
        <v>0</v>
      </c>
      <c r="Q519" s="244">
        <v>0.0040200000000000001</v>
      </c>
      <c r="R519" s="244">
        <f>Q519*H519</f>
        <v>0.81622079999999997</v>
      </c>
      <c r="S519" s="244">
        <v>0</v>
      </c>
      <c r="T519" s="245">
        <f>S519*H519</f>
        <v>0</v>
      </c>
      <c r="AR519" s="24" t="s">
        <v>143</v>
      </c>
      <c r="AT519" s="24" t="s">
        <v>138</v>
      </c>
      <c r="AU519" s="24" t="s">
        <v>86</v>
      </c>
      <c r="AY519" s="24" t="s">
        <v>136</v>
      </c>
      <c r="BE519" s="246">
        <f>IF(N519="základní",J519,0)</f>
        <v>0</v>
      </c>
      <c r="BF519" s="246">
        <f>IF(N519="snížená",J519,0)</f>
        <v>0</v>
      </c>
      <c r="BG519" s="246">
        <f>IF(N519="zákl. přenesená",J519,0)</f>
        <v>0</v>
      </c>
      <c r="BH519" s="246">
        <f>IF(N519="sníž. přenesená",J519,0)</f>
        <v>0</v>
      </c>
      <c r="BI519" s="246">
        <f>IF(N519="nulová",J519,0)</f>
        <v>0</v>
      </c>
      <c r="BJ519" s="24" t="s">
        <v>25</v>
      </c>
      <c r="BK519" s="246">
        <f>ROUND(I519*H519,2)</f>
        <v>0</v>
      </c>
      <c r="BL519" s="24" t="s">
        <v>143</v>
      </c>
      <c r="BM519" s="24" t="s">
        <v>791</v>
      </c>
    </row>
    <row r="520" s="12" customFormat="1">
      <c r="B520" s="247"/>
      <c r="C520" s="248"/>
      <c r="D520" s="249" t="s">
        <v>145</v>
      </c>
      <c r="E520" s="250" t="s">
        <v>34</v>
      </c>
      <c r="F520" s="251" t="s">
        <v>514</v>
      </c>
      <c r="G520" s="248"/>
      <c r="H520" s="250" t="s">
        <v>34</v>
      </c>
      <c r="I520" s="252"/>
      <c r="J520" s="248"/>
      <c r="K520" s="248"/>
      <c r="L520" s="253"/>
      <c r="M520" s="254"/>
      <c r="N520" s="255"/>
      <c r="O520" s="255"/>
      <c r="P520" s="255"/>
      <c r="Q520" s="255"/>
      <c r="R520" s="255"/>
      <c r="S520" s="255"/>
      <c r="T520" s="256"/>
      <c r="AT520" s="257" t="s">
        <v>145</v>
      </c>
      <c r="AU520" s="257" t="s">
        <v>86</v>
      </c>
      <c r="AV520" s="12" t="s">
        <v>25</v>
      </c>
      <c r="AW520" s="12" t="s">
        <v>41</v>
      </c>
      <c r="AX520" s="12" t="s">
        <v>78</v>
      </c>
      <c r="AY520" s="257" t="s">
        <v>136</v>
      </c>
    </row>
    <row r="521" s="13" customFormat="1">
      <c r="B521" s="258"/>
      <c r="C521" s="259"/>
      <c r="D521" s="249" t="s">
        <v>145</v>
      </c>
      <c r="E521" s="260" t="s">
        <v>34</v>
      </c>
      <c r="F521" s="261" t="s">
        <v>792</v>
      </c>
      <c r="G521" s="259"/>
      <c r="H521" s="262">
        <v>203.03999999999999</v>
      </c>
      <c r="I521" s="263"/>
      <c r="J521" s="259"/>
      <c r="K521" s="259"/>
      <c r="L521" s="264"/>
      <c r="M521" s="265"/>
      <c r="N521" s="266"/>
      <c r="O521" s="266"/>
      <c r="P521" s="266"/>
      <c r="Q521" s="266"/>
      <c r="R521" s="266"/>
      <c r="S521" s="266"/>
      <c r="T521" s="267"/>
      <c r="AT521" s="268" t="s">
        <v>145</v>
      </c>
      <c r="AU521" s="268" t="s">
        <v>86</v>
      </c>
      <c r="AV521" s="13" t="s">
        <v>86</v>
      </c>
      <c r="AW521" s="13" t="s">
        <v>41</v>
      </c>
      <c r="AX521" s="13" t="s">
        <v>78</v>
      </c>
      <c r="AY521" s="268" t="s">
        <v>136</v>
      </c>
    </row>
    <row r="522" s="14" customFormat="1">
      <c r="B522" s="269"/>
      <c r="C522" s="270"/>
      <c r="D522" s="249" t="s">
        <v>145</v>
      </c>
      <c r="E522" s="271" t="s">
        <v>34</v>
      </c>
      <c r="F522" s="272" t="s">
        <v>148</v>
      </c>
      <c r="G522" s="270"/>
      <c r="H522" s="273">
        <v>203.03999999999999</v>
      </c>
      <c r="I522" s="274"/>
      <c r="J522" s="270"/>
      <c r="K522" s="270"/>
      <c r="L522" s="275"/>
      <c r="M522" s="276"/>
      <c r="N522" s="277"/>
      <c r="O522" s="277"/>
      <c r="P522" s="277"/>
      <c r="Q522" s="277"/>
      <c r="R522" s="277"/>
      <c r="S522" s="277"/>
      <c r="T522" s="278"/>
      <c r="AT522" s="279" t="s">
        <v>145</v>
      </c>
      <c r="AU522" s="279" t="s">
        <v>86</v>
      </c>
      <c r="AV522" s="14" t="s">
        <v>143</v>
      </c>
      <c r="AW522" s="14" t="s">
        <v>41</v>
      </c>
      <c r="AX522" s="14" t="s">
        <v>25</v>
      </c>
      <c r="AY522" s="279" t="s">
        <v>136</v>
      </c>
    </row>
    <row r="523" s="1" customFormat="1" ht="16.5" customHeight="1">
      <c r="B523" s="46"/>
      <c r="C523" s="235" t="s">
        <v>793</v>
      </c>
      <c r="D523" s="235" t="s">
        <v>138</v>
      </c>
      <c r="E523" s="236" t="s">
        <v>794</v>
      </c>
      <c r="F523" s="237" t="s">
        <v>795</v>
      </c>
      <c r="G523" s="238" t="s">
        <v>209</v>
      </c>
      <c r="H523" s="239">
        <v>282</v>
      </c>
      <c r="I523" s="240"/>
      <c r="J523" s="241">
        <f>ROUND(I523*H523,2)</f>
        <v>0</v>
      </c>
      <c r="K523" s="237" t="s">
        <v>34</v>
      </c>
      <c r="L523" s="72"/>
      <c r="M523" s="242" t="s">
        <v>34</v>
      </c>
      <c r="N523" s="243" t="s">
        <v>49</v>
      </c>
      <c r="O523" s="47"/>
      <c r="P523" s="244">
        <f>O523*H523</f>
        <v>0</v>
      </c>
      <c r="Q523" s="244">
        <v>0</v>
      </c>
      <c r="R523" s="244">
        <f>Q523*H523</f>
        <v>0</v>
      </c>
      <c r="S523" s="244">
        <v>0</v>
      </c>
      <c r="T523" s="245">
        <f>S523*H523</f>
        <v>0</v>
      </c>
      <c r="AR523" s="24" t="s">
        <v>143</v>
      </c>
      <c r="AT523" s="24" t="s">
        <v>138</v>
      </c>
      <c r="AU523" s="24" t="s">
        <v>86</v>
      </c>
      <c r="AY523" s="24" t="s">
        <v>136</v>
      </c>
      <c r="BE523" s="246">
        <f>IF(N523="základní",J523,0)</f>
        <v>0</v>
      </c>
      <c r="BF523" s="246">
        <f>IF(N523="snížená",J523,0)</f>
        <v>0</v>
      </c>
      <c r="BG523" s="246">
        <f>IF(N523="zákl. přenesená",J523,0)</f>
        <v>0</v>
      </c>
      <c r="BH523" s="246">
        <f>IF(N523="sníž. přenesená",J523,0)</f>
        <v>0</v>
      </c>
      <c r="BI523" s="246">
        <f>IF(N523="nulová",J523,0)</f>
        <v>0</v>
      </c>
      <c r="BJ523" s="24" t="s">
        <v>25</v>
      </c>
      <c r="BK523" s="246">
        <f>ROUND(I523*H523,2)</f>
        <v>0</v>
      </c>
      <c r="BL523" s="24" t="s">
        <v>143</v>
      </c>
      <c r="BM523" s="24" t="s">
        <v>796</v>
      </c>
    </row>
    <row r="524" s="12" customFormat="1">
      <c r="B524" s="247"/>
      <c r="C524" s="248"/>
      <c r="D524" s="249" t="s">
        <v>145</v>
      </c>
      <c r="E524" s="250" t="s">
        <v>34</v>
      </c>
      <c r="F524" s="251" t="s">
        <v>351</v>
      </c>
      <c r="G524" s="248"/>
      <c r="H524" s="250" t="s">
        <v>34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AT524" s="257" t="s">
        <v>145</v>
      </c>
      <c r="AU524" s="257" t="s">
        <v>86</v>
      </c>
      <c r="AV524" s="12" t="s">
        <v>25</v>
      </c>
      <c r="AW524" s="12" t="s">
        <v>41</v>
      </c>
      <c r="AX524" s="12" t="s">
        <v>78</v>
      </c>
      <c r="AY524" s="257" t="s">
        <v>136</v>
      </c>
    </row>
    <row r="525" s="13" customFormat="1">
      <c r="B525" s="258"/>
      <c r="C525" s="259"/>
      <c r="D525" s="249" t="s">
        <v>145</v>
      </c>
      <c r="E525" s="260" t="s">
        <v>34</v>
      </c>
      <c r="F525" s="261" t="s">
        <v>797</v>
      </c>
      <c r="G525" s="259"/>
      <c r="H525" s="262">
        <v>282</v>
      </c>
      <c r="I525" s="263"/>
      <c r="J525" s="259"/>
      <c r="K525" s="259"/>
      <c r="L525" s="264"/>
      <c r="M525" s="265"/>
      <c r="N525" s="266"/>
      <c r="O525" s="266"/>
      <c r="P525" s="266"/>
      <c r="Q525" s="266"/>
      <c r="R525" s="266"/>
      <c r="S525" s="266"/>
      <c r="T525" s="267"/>
      <c r="AT525" s="268" t="s">
        <v>145</v>
      </c>
      <c r="AU525" s="268" t="s">
        <v>86</v>
      </c>
      <c r="AV525" s="13" t="s">
        <v>86</v>
      </c>
      <c r="AW525" s="13" t="s">
        <v>41</v>
      </c>
      <c r="AX525" s="13" t="s">
        <v>78</v>
      </c>
      <c r="AY525" s="268" t="s">
        <v>136</v>
      </c>
    </row>
    <row r="526" s="14" customFormat="1">
      <c r="B526" s="269"/>
      <c r="C526" s="270"/>
      <c r="D526" s="249" t="s">
        <v>145</v>
      </c>
      <c r="E526" s="271" t="s">
        <v>34</v>
      </c>
      <c r="F526" s="272" t="s">
        <v>148</v>
      </c>
      <c r="G526" s="270"/>
      <c r="H526" s="273">
        <v>282</v>
      </c>
      <c r="I526" s="274"/>
      <c r="J526" s="270"/>
      <c r="K526" s="270"/>
      <c r="L526" s="275"/>
      <c r="M526" s="276"/>
      <c r="N526" s="277"/>
      <c r="O526" s="277"/>
      <c r="P526" s="277"/>
      <c r="Q526" s="277"/>
      <c r="R526" s="277"/>
      <c r="S526" s="277"/>
      <c r="T526" s="278"/>
      <c r="AT526" s="279" t="s">
        <v>145</v>
      </c>
      <c r="AU526" s="279" t="s">
        <v>86</v>
      </c>
      <c r="AV526" s="14" t="s">
        <v>143</v>
      </c>
      <c r="AW526" s="14" t="s">
        <v>41</v>
      </c>
      <c r="AX526" s="14" t="s">
        <v>25</v>
      </c>
      <c r="AY526" s="279" t="s">
        <v>136</v>
      </c>
    </row>
    <row r="527" s="11" customFormat="1" ht="29.88" customHeight="1">
      <c r="B527" s="219"/>
      <c r="C527" s="220"/>
      <c r="D527" s="221" t="s">
        <v>77</v>
      </c>
      <c r="E527" s="233" t="s">
        <v>181</v>
      </c>
      <c r="F527" s="233" t="s">
        <v>250</v>
      </c>
      <c r="G527" s="220"/>
      <c r="H527" s="220"/>
      <c r="I527" s="223"/>
      <c r="J527" s="234">
        <f>BK527</f>
        <v>0</v>
      </c>
      <c r="K527" s="220"/>
      <c r="L527" s="225"/>
      <c r="M527" s="226"/>
      <c r="N527" s="227"/>
      <c r="O527" s="227"/>
      <c r="P527" s="228">
        <f>SUM(P528:P660)</f>
        <v>0</v>
      </c>
      <c r="Q527" s="227"/>
      <c r="R527" s="228">
        <f>SUM(R528:R660)</f>
        <v>109.93367082499999</v>
      </c>
      <c r="S527" s="227"/>
      <c r="T527" s="229">
        <f>SUM(T528:T660)</f>
        <v>0.016</v>
      </c>
      <c r="AR527" s="230" t="s">
        <v>25</v>
      </c>
      <c r="AT527" s="231" t="s">
        <v>77</v>
      </c>
      <c r="AU527" s="231" t="s">
        <v>25</v>
      </c>
      <c r="AY527" s="230" t="s">
        <v>136</v>
      </c>
      <c r="BK527" s="232">
        <f>SUM(BK528:BK660)</f>
        <v>0</v>
      </c>
    </row>
    <row r="528" s="1" customFormat="1" ht="25.5" customHeight="1">
      <c r="B528" s="46"/>
      <c r="C528" s="235" t="s">
        <v>798</v>
      </c>
      <c r="D528" s="235" t="s">
        <v>138</v>
      </c>
      <c r="E528" s="236" t="s">
        <v>799</v>
      </c>
      <c r="F528" s="237" t="s">
        <v>800</v>
      </c>
      <c r="G528" s="238" t="s">
        <v>254</v>
      </c>
      <c r="H528" s="239">
        <v>4</v>
      </c>
      <c r="I528" s="240"/>
      <c r="J528" s="241">
        <f>ROUND(I528*H528,2)</f>
        <v>0</v>
      </c>
      <c r="K528" s="237" t="s">
        <v>142</v>
      </c>
      <c r="L528" s="72"/>
      <c r="M528" s="242" t="s">
        <v>34</v>
      </c>
      <c r="N528" s="243" t="s">
        <v>49</v>
      </c>
      <c r="O528" s="47"/>
      <c r="P528" s="244">
        <f>O528*H528</f>
        <v>0</v>
      </c>
      <c r="Q528" s="244">
        <v>0.00069999999999999999</v>
      </c>
      <c r="R528" s="244">
        <f>Q528*H528</f>
        <v>0.0028</v>
      </c>
      <c r="S528" s="244">
        <v>0</v>
      </c>
      <c r="T528" s="245">
        <f>S528*H528</f>
        <v>0</v>
      </c>
      <c r="AR528" s="24" t="s">
        <v>143</v>
      </c>
      <c r="AT528" s="24" t="s">
        <v>138</v>
      </c>
      <c r="AU528" s="24" t="s">
        <v>86</v>
      </c>
      <c r="AY528" s="24" t="s">
        <v>136</v>
      </c>
      <c r="BE528" s="246">
        <f>IF(N528="základní",J528,0)</f>
        <v>0</v>
      </c>
      <c r="BF528" s="246">
        <f>IF(N528="snížená",J528,0)</f>
        <v>0</v>
      </c>
      <c r="BG528" s="246">
        <f>IF(N528="zákl. přenesená",J528,0)</f>
        <v>0</v>
      </c>
      <c r="BH528" s="246">
        <f>IF(N528="sníž. přenesená",J528,0)</f>
        <v>0</v>
      </c>
      <c r="BI528" s="246">
        <f>IF(N528="nulová",J528,0)</f>
        <v>0</v>
      </c>
      <c r="BJ528" s="24" t="s">
        <v>25</v>
      </c>
      <c r="BK528" s="246">
        <f>ROUND(I528*H528,2)</f>
        <v>0</v>
      </c>
      <c r="BL528" s="24" t="s">
        <v>143</v>
      </c>
      <c r="BM528" s="24" t="s">
        <v>801</v>
      </c>
    </row>
    <row r="529" s="12" customFormat="1">
      <c r="B529" s="247"/>
      <c r="C529" s="248"/>
      <c r="D529" s="249" t="s">
        <v>145</v>
      </c>
      <c r="E529" s="250" t="s">
        <v>34</v>
      </c>
      <c r="F529" s="251" t="s">
        <v>802</v>
      </c>
      <c r="G529" s="248"/>
      <c r="H529" s="250" t="s">
        <v>34</v>
      </c>
      <c r="I529" s="252"/>
      <c r="J529" s="248"/>
      <c r="K529" s="248"/>
      <c r="L529" s="253"/>
      <c r="M529" s="254"/>
      <c r="N529" s="255"/>
      <c r="O529" s="255"/>
      <c r="P529" s="255"/>
      <c r="Q529" s="255"/>
      <c r="R529" s="255"/>
      <c r="S529" s="255"/>
      <c r="T529" s="256"/>
      <c r="AT529" s="257" t="s">
        <v>145</v>
      </c>
      <c r="AU529" s="257" t="s">
        <v>86</v>
      </c>
      <c r="AV529" s="12" t="s">
        <v>25</v>
      </c>
      <c r="AW529" s="12" t="s">
        <v>41</v>
      </c>
      <c r="AX529" s="12" t="s">
        <v>78</v>
      </c>
      <c r="AY529" s="257" t="s">
        <v>136</v>
      </c>
    </row>
    <row r="530" s="13" customFormat="1">
      <c r="B530" s="258"/>
      <c r="C530" s="259"/>
      <c r="D530" s="249" t="s">
        <v>145</v>
      </c>
      <c r="E530" s="260" t="s">
        <v>34</v>
      </c>
      <c r="F530" s="261" t="s">
        <v>143</v>
      </c>
      <c r="G530" s="259"/>
      <c r="H530" s="262">
        <v>4</v>
      </c>
      <c r="I530" s="263"/>
      <c r="J530" s="259"/>
      <c r="K530" s="259"/>
      <c r="L530" s="264"/>
      <c r="M530" s="265"/>
      <c r="N530" s="266"/>
      <c r="O530" s="266"/>
      <c r="P530" s="266"/>
      <c r="Q530" s="266"/>
      <c r="R530" s="266"/>
      <c r="S530" s="266"/>
      <c r="T530" s="267"/>
      <c r="AT530" s="268" t="s">
        <v>145</v>
      </c>
      <c r="AU530" s="268" t="s">
        <v>86</v>
      </c>
      <c r="AV530" s="13" t="s">
        <v>86</v>
      </c>
      <c r="AW530" s="13" t="s">
        <v>41</v>
      </c>
      <c r="AX530" s="13" t="s">
        <v>78</v>
      </c>
      <c r="AY530" s="268" t="s">
        <v>136</v>
      </c>
    </row>
    <row r="531" s="14" customFormat="1">
      <c r="B531" s="269"/>
      <c r="C531" s="270"/>
      <c r="D531" s="249" t="s">
        <v>145</v>
      </c>
      <c r="E531" s="271" t="s">
        <v>34</v>
      </c>
      <c r="F531" s="272" t="s">
        <v>148</v>
      </c>
      <c r="G531" s="270"/>
      <c r="H531" s="273">
        <v>4</v>
      </c>
      <c r="I531" s="274"/>
      <c r="J531" s="270"/>
      <c r="K531" s="270"/>
      <c r="L531" s="275"/>
      <c r="M531" s="276"/>
      <c r="N531" s="277"/>
      <c r="O531" s="277"/>
      <c r="P531" s="277"/>
      <c r="Q531" s="277"/>
      <c r="R531" s="277"/>
      <c r="S531" s="277"/>
      <c r="T531" s="278"/>
      <c r="AT531" s="279" t="s">
        <v>145</v>
      </c>
      <c r="AU531" s="279" t="s">
        <v>86</v>
      </c>
      <c r="AV531" s="14" t="s">
        <v>143</v>
      </c>
      <c r="AW531" s="14" t="s">
        <v>41</v>
      </c>
      <c r="AX531" s="14" t="s">
        <v>25</v>
      </c>
      <c r="AY531" s="279" t="s">
        <v>136</v>
      </c>
    </row>
    <row r="532" s="1" customFormat="1" ht="16.5" customHeight="1">
      <c r="B532" s="46"/>
      <c r="C532" s="235" t="s">
        <v>803</v>
      </c>
      <c r="D532" s="235" t="s">
        <v>138</v>
      </c>
      <c r="E532" s="236" t="s">
        <v>804</v>
      </c>
      <c r="F532" s="237" t="s">
        <v>805</v>
      </c>
      <c r="G532" s="238" t="s">
        <v>254</v>
      </c>
      <c r="H532" s="239">
        <v>2</v>
      </c>
      <c r="I532" s="240"/>
      <c r="J532" s="241">
        <f>ROUND(I532*H532,2)</f>
        <v>0</v>
      </c>
      <c r="K532" s="237" t="s">
        <v>142</v>
      </c>
      <c r="L532" s="72"/>
      <c r="M532" s="242" t="s">
        <v>34</v>
      </c>
      <c r="N532" s="243" t="s">
        <v>49</v>
      </c>
      <c r="O532" s="47"/>
      <c r="P532" s="244">
        <f>O532*H532</f>
        <v>0</v>
      </c>
      <c r="Q532" s="244">
        <v>0.109405</v>
      </c>
      <c r="R532" s="244">
        <f>Q532*H532</f>
        <v>0.21881</v>
      </c>
      <c r="S532" s="244">
        <v>0</v>
      </c>
      <c r="T532" s="245">
        <f>S532*H532</f>
        <v>0</v>
      </c>
      <c r="AR532" s="24" t="s">
        <v>143</v>
      </c>
      <c r="AT532" s="24" t="s">
        <v>138</v>
      </c>
      <c r="AU532" s="24" t="s">
        <v>86</v>
      </c>
      <c r="AY532" s="24" t="s">
        <v>136</v>
      </c>
      <c r="BE532" s="246">
        <f>IF(N532="základní",J532,0)</f>
        <v>0</v>
      </c>
      <c r="BF532" s="246">
        <f>IF(N532="snížená",J532,0)</f>
        <v>0</v>
      </c>
      <c r="BG532" s="246">
        <f>IF(N532="zákl. přenesená",J532,0)</f>
        <v>0</v>
      </c>
      <c r="BH532" s="246">
        <f>IF(N532="sníž. přenesená",J532,0)</f>
        <v>0</v>
      </c>
      <c r="BI532" s="246">
        <f>IF(N532="nulová",J532,0)</f>
        <v>0</v>
      </c>
      <c r="BJ532" s="24" t="s">
        <v>25</v>
      </c>
      <c r="BK532" s="246">
        <f>ROUND(I532*H532,2)</f>
        <v>0</v>
      </c>
      <c r="BL532" s="24" t="s">
        <v>143</v>
      </c>
      <c r="BM532" s="24" t="s">
        <v>806</v>
      </c>
    </row>
    <row r="533" s="12" customFormat="1">
      <c r="B533" s="247"/>
      <c r="C533" s="248"/>
      <c r="D533" s="249" t="s">
        <v>145</v>
      </c>
      <c r="E533" s="250" t="s">
        <v>34</v>
      </c>
      <c r="F533" s="251" t="s">
        <v>378</v>
      </c>
      <c r="G533" s="248"/>
      <c r="H533" s="250" t="s">
        <v>34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6"/>
      <c r="AT533" s="257" t="s">
        <v>145</v>
      </c>
      <c r="AU533" s="257" t="s">
        <v>86</v>
      </c>
      <c r="AV533" s="12" t="s">
        <v>25</v>
      </c>
      <c r="AW533" s="12" t="s">
        <v>41</v>
      </c>
      <c r="AX533" s="12" t="s">
        <v>78</v>
      </c>
      <c r="AY533" s="257" t="s">
        <v>136</v>
      </c>
    </row>
    <row r="534" s="13" customFormat="1">
      <c r="B534" s="258"/>
      <c r="C534" s="259"/>
      <c r="D534" s="249" t="s">
        <v>145</v>
      </c>
      <c r="E534" s="260" t="s">
        <v>34</v>
      </c>
      <c r="F534" s="261" t="s">
        <v>86</v>
      </c>
      <c r="G534" s="259"/>
      <c r="H534" s="262">
        <v>2</v>
      </c>
      <c r="I534" s="263"/>
      <c r="J534" s="259"/>
      <c r="K534" s="259"/>
      <c r="L534" s="264"/>
      <c r="M534" s="265"/>
      <c r="N534" s="266"/>
      <c r="O534" s="266"/>
      <c r="P534" s="266"/>
      <c r="Q534" s="266"/>
      <c r="R534" s="266"/>
      <c r="S534" s="266"/>
      <c r="T534" s="267"/>
      <c r="AT534" s="268" t="s">
        <v>145</v>
      </c>
      <c r="AU534" s="268" t="s">
        <v>86</v>
      </c>
      <c r="AV534" s="13" t="s">
        <v>86</v>
      </c>
      <c r="AW534" s="13" t="s">
        <v>41</v>
      </c>
      <c r="AX534" s="13" t="s">
        <v>78</v>
      </c>
      <c r="AY534" s="268" t="s">
        <v>136</v>
      </c>
    </row>
    <row r="535" s="14" customFormat="1">
      <c r="B535" s="269"/>
      <c r="C535" s="270"/>
      <c r="D535" s="249" t="s">
        <v>145</v>
      </c>
      <c r="E535" s="271" t="s">
        <v>34</v>
      </c>
      <c r="F535" s="272" t="s">
        <v>148</v>
      </c>
      <c r="G535" s="270"/>
      <c r="H535" s="273">
        <v>2</v>
      </c>
      <c r="I535" s="274"/>
      <c r="J535" s="270"/>
      <c r="K535" s="270"/>
      <c r="L535" s="275"/>
      <c r="M535" s="276"/>
      <c r="N535" s="277"/>
      <c r="O535" s="277"/>
      <c r="P535" s="277"/>
      <c r="Q535" s="277"/>
      <c r="R535" s="277"/>
      <c r="S535" s="277"/>
      <c r="T535" s="278"/>
      <c r="AT535" s="279" t="s">
        <v>145</v>
      </c>
      <c r="AU535" s="279" t="s">
        <v>86</v>
      </c>
      <c r="AV535" s="14" t="s">
        <v>143</v>
      </c>
      <c r="AW535" s="14" t="s">
        <v>41</v>
      </c>
      <c r="AX535" s="14" t="s">
        <v>25</v>
      </c>
      <c r="AY535" s="279" t="s">
        <v>136</v>
      </c>
    </row>
    <row r="536" s="1" customFormat="1" ht="16.5" customHeight="1">
      <c r="B536" s="46"/>
      <c r="C536" s="283" t="s">
        <v>807</v>
      </c>
      <c r="D536" s="283" t="s">
        <v>390</v>
      </c>
      <c r="E536" s="284" t="s">
        <v>808</v>
      </c>
      <c r="F536" s="285" t="s">
        <v>809</v>
      </c>
      <c r="G536" s="286" t="s">
        <v>254</v>
      </c>
      <c r="H536" s="287">
        <v>2</v>
      </c>
      <c r="I536" s="288"/>
      <c r="J536" s="289">
        <f>ROUND(I536*H536,2)</f>
        <v>0</v>
      </c>
      <c r="K536" s="285" t="s">
        <v>142</v>
      </c>
      <c r="L536" s="290"/>
      <c r="M536" s="291" t="s">
        <v>34</v>
      </c>
      <c r="N536" s="292" t="s">
        <v>49</v>
      </c>
      <c r="O536" s="47"/>
      <c r="P536" s="244">
        <f>O536*H536</f>
        <v>0</v>
      </c>
      <c r="Q536" s="244">
        <v>0.0025000000000000001</v>
      </c>
      <c r="R536" s="244">
        <f>Q536*H536</f>
        <v>0.0050000000000000001</v>
      </c>
      <c r="S536" s="244">
        <v>0</v>
      </c>
      <c r="T536" s="245">
        <f>S536*H536</f>
        <v>0</v>
      </c>
      <c r="AR536" s="24" t="s">
        <v>179</v>
      </c>
      <c r="AT536" s="24" t="s">
        <v>390</v>
      </c>
      <c r="AU536" s="24" t="s">
        <v>86</v>
      </c>
      <c r="AY536" s="24" t="s">
        <v>136</v>
      </c>
      <c r="BE536" s="246">
        <f>IF(N536="základní",J536,0)</f>
        <v>0</v>
      </c>
      <c r="BF536" s="246">
        <f>IF(N536="snížená",J536,0)</f>
        <v>0</v>
      </c>
      <c r="BG536" s="246">
        <f>IF(N536="zákl. přenesená",J536,0)</f>
        <v>0</v>
      </c>
      <c r="BH536" s="246">
        <f>IF(N536="sníž. přenesená",J536,0)</f>
        <v>0</v>
      </c>
      <c r="BI536" s="246">
        <f>IF(N536="nulová",J536,0)</f>
        <v>0</v>
      </c>
      <c r="BJ536" s="24" t="s">
        <v>25</v>
      </c>
      <c r="BK536" s="246">
        <f>ROUND(I536*H536,2)</f>
        <v>0</v>
      </c>
      <c r="BL536" s="24" t="s">
        <v>143</v>
      </c>
      <c r="BM536" s="24" t="s">
        <v>810</v>
      </c>
    </row>
    <row r="537" s="12" customFormat="1">
      <c r="B537" s="247"/>
      <c r="C537" s="248"/>
      <c r="D537" s="249" t="s">
        <v>145</v>
      </c>
      <c r="E537" s="250" t="s">
        <v>34</v>
      </c>
      <c r="F537" s="251" t="s">
        <v>811</v>
      </c>
      <c r="G537" s="248"/>
      <c r="H537" s="250" t="s">
        <v>34</v>
      </c>
      <c r="I537" s="252"/>
      <c r="J537" s="248"/>
      <c r="K537" s="248"/>
      <c r="L537" s="253"/>
      <c r="M537" s="254"/>
      <c r="N537" s="255"/>
      <c r="O537" s="255"/>
      <c r="P537" s="255"/>
      <c r="Q537" s="255"/>
      <c r="R537" s="255"/>
      <c r="S537" s="255"/>
      <c r="T537" s="256"/>
      <c r="AT537" s="257" t="s">
        <v>145</v>
      </c>
      <c r="AU537" s="257" t="s">
        <v>86</v>
      </c>
      <c r="AV537" s="12" t="s">
        <v>25</v>
      </c>
      <c r="AW537" s="12" t="s">
        <v>41</v>
      </c>
      <c r="AX537" s="12" t="s">
        <v>78</v>
      </c>
      <c r="AY537" s="257" t="s">
        <v>136</v>
      </c>
    </row>
    <row r="538" s="13" customFormat="1">
      <c r="B538" s="258"/>
      <c r="C538" s="259"/>
      <c r="D538" s="249" t="s">
        <v>145</v>
      </c>
      <c r="E538" s="260" t="s">
        <v>34</v>
      </c>
      <c r="F538" s="261" t="s">
        <v>86</v>
      </c>
      <c r="G538" s="259"/>
      <c r="H538" s="262">
        <v>2</v>
      </c>
      <c r="I538" s="263"/>
      <c r="J538" s="259"/>
      <c r="K538" s="259"/>
      <c r="L538" s="264"/>
      <c r="M538" s="265"/>
      <c r="N538" s="266"/>
      <c r="O538" s="266"/>
      <c r="P538" s="266"/>
      <c r="Q538" s="266"/>
      <c r="R538" s="266"/>
      <c r="S538" s="266"/>
      <c r="T538" s="267"/>
      <c r="AT538" s="268" t="s">
        <v>145</v>
      </c>
      <c r="AU538" s="268" t="s">
        <v>86</v>
      </c>
      <c r="AV538" s="13" t="s">
        <v>86</v>
      </c>
      <c r="AW538" s="13" t="s">
        <v>41</v>
      </c>
      <c r="AX538" s="13" t="s">
        <v>78</v>
      </c>
      <c r="AY538" s="268" t="s">
        <v>136</v>
      </c>
    </row>
    <row r="539" s="14" customFormat="1">
      <c r="B539" s="269"/>
      <c r="C539" s="270"/>
      <c r="D539" s="249" t="s">
        <v>145</v>
      </c>
      <c r="E539" s="271" t="s">
        <v>34</v>
      </c>
      <c r="F539" s="272" t="s">
        <v>148</v>
      </c>
      <c r="G539" s="270"/>
      <c r="H539" s="273">
        <v>2</v>
      </c>
      <c r="I539" s="274"/>
      <c r="J539" s="270"/>
      <c r="K539" s="270"/>
      <c r="L539" s="275"/>
      <c r="M539" s="276"/>
      <c r="N539" s="277"/>
      <c r="O539" s="277"/>
      <c r="P539" s="277"/>
      <c r="Q539" s="277"/>
      <c r="R539" s="277"/>
      <c r="S539" s="277"/>
      <c r="T539" s="278"/>
      <c r="AT539" s="279" t="s">
        <v>145</v>
      </c>
      <c r="AU539" s="279" t="s">
        <v>86</v>
      </c>
      <c r="AV539" s="14" t="s">
        <v>143</v>
      </c>
      <c r="AW539" s="14" t="s">
        <v>41</v>
      </c>
      <c r="AX539" s="14" t="s">
        <v>25</v>
      </c>
      <c r="AY539" s="279" t="s">
        <v>136</v>
      </c>
    </row>
    <row r="540" s="1" customFormat="1" ht="16.5" customHeight="1">
      <c r="B540" s="46"/>
      <c r="C540" s="283" t="s">
        <v>812</v>
      </c>
      <c r="D540" s="283" t="s">
        <v>390</v>
      </c>
      <c r="E540" s="284" t="s">
        <v>813</v>
      </c>
      <c r="F540" s="285" t="s">
        <v>814</v>
      </c>
      <c r="G540" s="286" t="s">
        <v>254</v>
      </c>
      <c r="H540" s="287">
        <v>8</v>
      </c>
      <c r="I540" s="288"/>
      <c r="J540" s="289">
        <f>ROUND(I540*H540,2)</f>
        <v>0</v>
      </c>
      <c r="K540" s="285" t="s">
        <v>142</v>
      </c>
      <c r="L540" s="290"/>
      <c r="M540" s="291" t="s">
        <v>34</v>
      </c>
      <c r="N540" s="292" t="s">
        <v>49</v>
      </c>
      <c r="O540" s="47"/>
      <c r="P540" s="244">
        <f>O540*H540</f>
        <v>0</v>
      </c>
      <c r="Q540" s="244">
        <v>0.00035</v>
      </c>
      <c r="R540" s="244">
        <f>Q540*H540</f>
        <v>0.0028</v>
      </c>
      <c r="S540" s="244">
        <v>0</v>
      </c>
      <c r="T540" s="245">
        <f>S540*H540</f>
        <v>0</v>
      </c>
      <c r="AR540" s="24" t="s">
        <v>179</v>
      </c>
      <c r="AT540" s="24" t="s">
        <v>390</v>
      </c>
      <c r="AU540" s="24" t="s">
        <v>86</v>
      </c>
      <c r="AY540" s="24" t="s">
        <v>136</v>
      </c>
      <c r="BE540" s="246">
        <f>IF(N540="základní",J540,0)</f>
        <v>0</v>
      </c>
      <c r="BF540" s="246">
        <f>IF(N540="snížená",J540,0)</f>
        <v>0</v>
      </c>
      <c r="BG540" s="246">
        <f>IF(N540="zákl. přenesená",J540,0)</f>
        <v>0</v>
      </c>
      <c r="BH540" s="246">
        <f>IF(N540="sníž. přenesená",J540,0)</f>
        <v>0</v>
      </c>
      <c r="BI540" s="246">
        <f>IF(N540="nulová",J540,0)</f>
        <v>0</v>
      </c>
      <c r="BJ540" s="24" t="s">
        <v>25</v>
      </c>
      <c r="BK540" s="246">
        <f>ROUND(I540*H540,2)</f>
        <v>0</v>
      </c>
      <c r="BL540" s="24" t="s">
        <v>143</v>
      </c>
      <c r="BM540" s="24" t="s">
        <v>815</v>
      </c>
    </row>
    <row r="541" s="12" customFormat="1">
      <c r="B541" s="247"/>
      <c r="C541" s="248"/>
      <c r="D541" s="249" t="s">
        <v>145</v>
      </c>
      <c r="E541" s="250" t="s">
        <v>34</v>
      </c>
      <c r="F541" s="251" t="s">
        <v>816</v>
      </c>
      <c r="G541" s="248"/>
      <c r="H541" s="250" t="s">
        <v>34</v>
      </c>
      <c r="I541" s="252"/>
      <c r="J541" s="248"/>
      <c r="K541" s="248"/>
      <c r="L541" s="253"/>
      <c r="M541" s="254"/>
      <c r="N541" s="255"/>
      <c r="O541" s="255"/>
      <c r="P541" s="255"/>
      <c r="Q541" s="255"/>
      <c r="R541" s="255"/>
      <c r="S541" s="255"/>
      <c r="T541" s="256"/>
      <c r="AT541" s="257" t="s">
        <v>145</v>
      </c>
      <c r="AU541" s="257" t="s">
        <v>86</v>
      </c>
      <c r="AV541" s="12" t="s">
        <v>25</v>
      </c>
      <c r="AW541" s="12" t="s">
        <v>41</v>
      </c>
      <c r="AX541" s="12" t="s">
        <v>78</v>
      </c>
      <c r="AY541" s="257" t="s">
        <v>136</v>
      </c>
    </row>
    <row r="542" s="13" customFormat="1">
      <c r="B542" s="258"/>
      <c r="C542" s="259"/>
      <c r="D542" s="249" t="s">
        <v>145</v>
      </c>
      <c r="E542" s="260" t="s">
        <v>34</v>
      </c>
      <c r="F542" s="261" t="s">
        <v>817</v>
      </c>
      <c r="G542" s="259"/>
      <c r="H542" s="262">
        <v>8</v>
      </c>
      <c r="I542" s="263"/>
      <c r="J542" s="259"/>
      <c r="K542" s="259"/>
      <c r="L542" s="264"/>
      <c r="M542" s="265"/>
      <c r="N542" s="266"/>
      <c r="O542" s="266"/>
      <c r="P542" s="266"/>
      <c r="Q542" s="266"/>
      <c r="R542" s="266"/>
      <c r="S542" s="266"/>
      <c r="T542" s="267"/>
      <c r="AT542" s="268" t="s">
        <v>145</v>
      </c>
      <c r="AU542" s="268" t="s">
        <v>86</v>
      </c>
      <c r="AV542" s="13" t="s">
        <v>86</v>
      </c>
      <c r="AW542" s="13" t="s">
        <v>41</v>
      </c>
      <c r="AX542" s="13" t="s">
        <v>78</v>
      </c>
      <c r="AY542" s="268" t="s">
        <v>136</v>
      </c>
    </row>
    <row r="543" s="14" customFormat="1">
      <c r="B543" s="269"/>
      <c r="C543" s="270"/>
      <c r="D543" s="249" t="s">
        <v>145</v>
      </c>
      <c r="E543" s="271" t="s">
        <v>34</v>
      </c>
      <c r="F543" s="272" t="s">
        <v>148</v>
      </c>
      <c r="G543" s="270"/>
      <c r="H543" s="273">
        <v>8</v>
      </c>
      <c r="I543" s="274"/>
      <c r="J543" s="270"/>
      <c r="K543" s="270"/>
      <c r="L543" s="275"/>
      <c r="M543" s="276"/>
      <c r="N543" s="277"/>
      <c r="O543" s="277"/>
      <c r="P543" s="277"/>
      <c r="Q543" s="277"/>
      <c r="R543" s="277"/>
      <c r="S543" s="277"/>
      <c r="T543" s="278"/>
      <c r="AT543" s="279" t="s">
        <v>145</v>
      </c>
      <c r="AU543" s="279" t="s">
        <v>86</v>
      </c>
      <c r="AV543" s="14" t="s">
        <v>143</v>
      </c>
      <c r="AW543" s="14" t="s">
        <v>41</v>
      </c>
      <c r="AX543" s="14" t="s">
        <v>25</v>
      </c>
      <c r="AY543" s="279" t="s">
        <v>136</v>
      </c>
    </row>
    <row r="544" s="1" customFormat="1" ht="38.25" customHeight="1">
      <c r="B544" s="46"/>
      <c r="C544" s="235" t="s">
        <v>818</v>
      </c>
      <c r="D544" s="235" t="s">
        <v>138</v>
      </c>
      <c r="E544" s="236" t="s">
        <v>819</v>
      </c>
      <c r="F544" s="237" t="s">
        <v>820</v>
      </c>
      <c r="G544" s="238" t="s">
        <v>209</v>
      </c>
      <c r="H544" s="239">
        <v>158</v>
      </c>
      <c r="I544" s="240"/>
      <c r="J544" s="241">
        <f>ROUND(I544*H544,2)</f>
        <v>0</v>
      </c>
      <c r="K544" s="237" t="s">
        <v>142</v>
      </c>
      <c r="L544" s="72"/>
      <c r="M544" s="242" t="s">
        <v>34</v>
      </c>
      <c r="N544" s="243" t="s">
        <v>49</v>
      </c>
      <c r="O544" s="47"/>
      <c r="P544" s="244">
        <f>O544*H544</f>
        <v>0</v>
      </c>
      <c r="Q544" s="244">
        <v>0.10095</v>
      </c>
      <c r="R544" s="244">
        <f>Q544*H544</f>
        <v>15.950099999999999</v>
      </c>
      <c r="S544" s="244">
        <v>0</v>
      </c>
      <c r="T544" s="245">
        <f>S544*H544</f>
        <v>0</v>
      </c>
      <c r="AR544" s="24" t="s">
        <v>143</v>
      </c>
      <c r="AT544" s="24" t="s">
        <v>138</v>
      </c>
      <c r="AU544" s="24" t="s">
        <v>86</v>
      </c>
      <c r="AY544" s="24" t="s">
        <v>136</v>
      </c>
      <c r="BE544" s="246">
        <f>IF(N544="základní",J544,0)</f>
        <v>0</v>
      </c>
      <c r="BF544" s="246">
        <f>IF(N544="snížená",J544,0)</f>
        <v>0</v>
      </c>
      <c r="BG544" s="246">
        <f>IF(N544="zákl. přenesená",J544,0)</f>
        <v>0</v>
      </c>
      <c r="BH544" s="246">
        <f>IF(N544="sníž. přenesená",J544,0)</f>
        <v>0</v>
      </c>
      <c r="BI544" s="246">
        <f>IF(N544="nulová",J544,0)</f>
        <v>0</v>
      </c>
      <c r="BJ544" s="24" t="s">
        <v>25</v>
      </c>
      <c r="BK544" s="246">
        <f>ROUND(I544*H544,2)</f>
        <v>0</v>
      </c>
      <c r="BL544" s="24" t="s">
        <v>143</v>
      </c>
      <c r="BM544" s="24" t="s">
        <v>821</v>
      </c>
    </row>
    <row r="545" s="12" customFormat="1">
      <c r="B545" s="247"/>
      <c r="C545" s="248"/>
      <c r="D545" s="249" t="s">
        <v>145</v>
      </c>
      <c r="E545" s="250" t="s">
        <v>34</v>
      </c>
      <c r="F545" s="251" t="s">
        <v>822</v>
      </c>
      <c r="G545" s="248"/>
      <c r="H545" s="250" t="s">
        <v>34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AT545" s="257" t="s">
        <v>145</v>
      </c>
      <c r="AU545" s="257" t="s">
        <v>86</v>
      </c>
      <c r="AV545" s="12" t="s">
        <v>25</v>
      </c>
      <c r="AW545" s="12" t="s">
        <v>41</v>
      </c>
      <c r="AX545" s="12" t="s">
        <v>78</v>
      </c>
      <c r="AY545" s="257" t="s">
        <v>136</v>
      </c>
    </row>
    <row r="546" s="13" customFormat="1">
      <c r="B546" s="258"/>
      <c r="C546" s="259"/>
      <c r="D546" s="249" t="s">
        <v>145</v>
      </c>
      <c r="E546" s="260" t="s">
        <v>34</v>
      </c>
      <c r="F546" s="261" t="s">
        <v>823</v>
      </c>
      <c r="G546" s="259"/>
      <c r="H546" s="262">
        <v>158</v>
      </c>
      <c r="I546" s="263"/>
      <c r="J546" s="259"/>
      <c r="K546" s="259"/>
      <c r="L546" s="264"/>
      <c r="M546" s="265"/>
      <c r="N546" s="266"/>
      <c r="O546" s="266"/>
      <c r="P546" s="266"/>
      <c r="Q546" s="266"/>
      <c r="R546" s="266"/>
      <c r="S546" s="266"/>
      <c r="T546" s="267"/>
      <c r="AT546" s="268" t="s">
        <v>145</v>
      </c>
      <c r="AU546" s="268" t="s">
        <v>86</v>
      </c>
      <c r="AV546" s="13" t="s">
        <v>86</v>
      </c>
      <c r="AW546" s="13" t="s">
        <v>41</v>
      </c>
      <c r="AX546" s="13" t="s">
        <v>78</v>
      </c>
      <c r="AY546" s="268" t="s">
        <v>136</v>
      </c>
    </row>
    <row r="547" s="14" customFormat="1">
      <c r="B547" s="269"/>
      <c r="C547" s="270"/>
      <c r="D547" s="249" t="s">
        <v>145</v>
      </c>
      <c r="E547" s="271" t="s">
        <v>34</v>
      </c>
      <c r="F547" s="272" t="s">
        <v>148</v>
      </c>
      <c r="G547" s="270"/>
      <c r="H547" s="273">
        <v>158</v>
      </c>
      <c r="I547" s="274"/>
      <c r="J547" s="270"/>
      <c r="K547" s="270"/>
      <c r="L547" s="275"/>
      <c r="M547" s="276"/>
      <c r="N547" s="277"/>
      <c r="O547" s="277"/>
      <c r="P547" s="277"/>
      <c r="Q547" s="277"/>
      <c r="R547" s="277"/>
      <c r="S547" s="277"/>
      <c r="T547" s="278"/>
      <c r="AT547" s="279" t="s">
        <v>145</v>
      </c>
      <c r="AU547" s="279" t="s">
        <v>86</v>
      </c>
      <c r="AV547" s="14" t="s">
        <v>143</v>
      </c>
      <c r="AW547" s="14" t="s">
        <v>41</v>
      </c>
      <c r="AX547" s="14" t="s">
        <v>25</v>
      </c>
      <c r="AY547" s="279" t="s">
        <v>136</v>
      </c>
    </row>
    <row r="548" s="1" customFormat="1" ht="16.5" customHeight="1">
      <c r="B548" s="46"/>
      <c r="C548" s="283" t="s">
        <v>824</v>
      </c>
      <c r="D548" s="283" t="s">
        <v>390</v>
      </c>
      <c r="E548" s="284" t="s">
        <v>825</v>
      </c>
      <c r="F548" s="285" t="s">
        <v>826</v>
      </c>
      <c r="G548" s="286" t="s">
        <v>209</v>
      </c>
      <c r="H548" s="287">
        <v>161.16</v>
      </c>
      <c r="I548" s="288"/>
      <c r="J548" s="289">
        <f>ROUND(I548*H548,2)</f>
        <v>0</v>
      </c>
      <c r="K548" s="285" t="s">
        <v>142</v>
      </c>
      <c r="L548" s="290"/>
      <c r="M548" s="291" t="s">
        <v>34</v>
      </c>
      <c r="N548" s="292" t="s">
        <v>49</v>
      </c>
      <c r="O548" s="47"/>
      <c r="P548" s="244">
        <f>O548*H548</f>
        <v>0</v>
      </c>
      <c r="Q548" s="244">
        <v>0.048000000000000001</v>
      </c>
      <c r="R548" s="244">
        <f>Q548*H548</f>
        <v>7.7356800000000003</v>
      </c>
      <c r="S548" s="244">
        <v>0</v>
      </c>
      <c r="T548" s="245">
        <f>S548*H548</f>
        <v>0</v>
      </c>
      <c r="AR548" s="24" t="s">
        <v>179</v>
      </c>
      <c r="AT548" s="24" t="s">
        <v>390</v>
      </c>
      <c r="AU548" s="24" t="s">
        <v>86</v>
      </c>
      <c r="AY548" s="24" t="s">
        <v>136</v>
      </c>
      <c r="BE548" s="246">
        <f>IF(N548="základní",J548,0)</f>
        <v>0</v>
      </c>
      <c r="BF548" s="246">
        <f>IF(N548="snížená",J548,0)</f>
        <v>0</v>
      </c>
      <c r="BG548" s="246">
        <f>IF(N548="zákl. přenesená",J548,0)</f>
        <v>0</v>
      </c>
      <c r="BH548" s="246">
        <f>IF(N548="sníž. přenesená",J548,0)</f>
        <v>0</v>
      </c>
      <c r="BI548" s="246">
        <f>IF(N548="nulová",J548,0)</f>
        <v>0</v>
      </c>
      <c r="BJ548" s="24" t="s">
        <v>25</v>
      </c>
      <c r="BK548" s="246">
        <f>ROUND(I548*H548,2)</f>
        <v>0</v>
      </c>
      <c r="BL548" s="24" t="s">
        <v>143</v>
      </c>
      <c r="BM548" s="24" t="s">
        <v>827</v>
      </c>
    </row>
    <row r="549" s="12" customFormat="1">
      <c r="B549" s="247"/>
      <c r="C549" s="248"/>
      <c r="D549" s="249" t="s">
        <v>145</v>
      </c>
      <c r="E549" s="250" t="s">
        <v>34</v>
      </c>
      <c r="F549" s="251" t="s">
        <v>828</v>
      </c>
      <c r="G549" s="248"/>
      <c r="H549" s="250" t="s">
        <v>34</v>
      </c>
      <c r="I549" s="252"/>
      <c r="J549" s="248"/>
      <c r="K549" s="248"/>
      <c r="L549" s="253"/>
      <c r="M549" s="254"/>
      <c r="N549" s="255"/>
      <c r="O549" s="255"/>
      <c r="P549" s="255"/>
      <c r="Q549" s="255"/>
      <c r="R549" s="255"/>
      <c r="S549" s="255"/>
      <c r="T549" s="256"/>
      <c r="AT549" s="257" t="s">
        <v>145</v>
      </c>
      <c r="AU549" s="257" t="s">
        <v>86</v>
      </c>
      <c r="AV549" s="12" t="s">
        <v>25</v>
      </c>
      <c r="AW549" s="12" t="s">
        <v>41</v>
      </c>
      <c r="AX549" s="12" t="s">
        <v>78</v>
      </c>
      <c r="AY549" s="257" t="s">
        <v>136</v>
      </c>
    </row>
    <row r="550" s="13" customFormat="1">
      <c r="B550" s="258"/>
      <c r="C550" s="259"/>
      <c r="D550" s="249" t="s">
        <v>145</v>
      </c>
      <c r="E550" s="260" t="s">
        <v>34</v>
      </c>
      <c r="F550" s="261" t="s">
        <v>829</v>
      </c>
      <c r="G550" s="259"/>
      <c r="H550" s="262">
        <v>161.16</v>
      </c>
      <c r="I550" s="263"/>
      <c r="J550" s="259"/>
      <c r="K550" s="259"/>
      <c r="L550" s="264"/>
      <c r="M550" s="265"/>
      <c r="N550" s="266"/>
      <c r="O550" s="266"/>
      <c r="P550" s="266"/>
      <c r="Q550" s="266"/>
      <c r="R550" s="266"/>
      <c r="S550" s="266"/>
      <c r="T550" s="267"/>
      <c r="AT550" s="268" t="s">
        <v>145</v>
      </c>
      <c r="AU550" s="268" t="s">
        <v>86</v>
      </c>
      <c r="AV550" s="13" t="s">
        <v>86</v>
      </c>
      <c r="AW550" s="13" t="s">
        <v>41</v>
      </c>
      <c r="AX550" s="13" t="s">
        <v>78</v>
      </c>
      <c r="AY550" s="268" t="s">
        <v>136</v>
      </c>
    </row>
    <row r="551" s="14" customFormat="1">
      <c r="B551" s="269"/>
      <c r="C551" s="270"/>
      <c r="D551" s="249" t="s">
        <v>145</v>
      </c>
      <c r="E551" s="271" t="s">
        <v>34</v>
      </c>
      <c r="F551" s="272" t="s">
        <v>148</v>
      </c>
      <c r="G551" s="270"/>
      <c r="H551" s="273">
        <v>161.16</v>
      </c>
      <c r="I551" s="274"/>
      <c r="J551" s="270"/>
      <c r="K551" s="270"/>
      <c r="L551" s="275"/>
      <c r="M551" s="276"/>
      <c r="N551" s="277"/>
      <c r="O551" s="277"/>
      <c r="P551" s="277"/>
      <c r="Q551" s="277"/>
      <c r="R551" s="277"/>
      <c r="S551" s="277"/>
      <c r="T551" s="278"/>
      <c r="AT551" s="279" t="s">
        <v>145</v>
      </c>
      <c r="AU551" s="279" t="s">
        <v>86</v>
      </c>
      <c r="AV551" s="14" t="s">
        <v>143</v>
      </c>
      <c r="AW551" s="14" t="s">
        <v>41</v>
      </c>
      <c r="AX551" s="14" t="s">
        <v>25</v>
      </c>
      <c r="AY551" s="279" t="s">
        <v>136</v>
      </c>
    </row>
    <row r="552" s="1" customFormat="1" ht="38.25" customHeight="1">
      <c r="B552" s="46"/>
      <c r="C552" s="235" t="s">
        <v>830</v>
      </c>
      <c r="D552" s="235" t="s">
        <v>138</v>
      </c>
      <c r="E552" s="236" t="s">
        <v>819</v>
      </c>
      <c r="F552" s="237" t="s">
        <v>820</v>
      </c>
      <c r="G552" s="238" t="s">
        <v>209</v>
      </c>
      <c r="H552" s="239">
        <v>567</v>
      </c>
      <c r="I552" s="240"/>
      <c r="J552" s="241">
        <f>ROUND(I552*H552,2)</f>
        <v>0</v>
      </c>
      <c r="K552" s="237" t="s">
        <v>142</v>
      </c>
      <c r="L552" s="72"/>
      <c r="M552" s="242" t="s">
        <v>34</v>
      </c>
      <c r="N552" s="243" t="s">
        <v>49</v>
      </c>
      <c r="O552" s="47"/>
      <c r="P552" s="244">
        <f>O552*H552</f>
        <v>0</v>
      </c>
      <c r="Q552" s="244">
        <v>0.10095</v>
      </c>
      <c r="R552" s="244">
        <f>Q552*H552</f>
        <v>57.23865</v>
      </c>
      <c r="S552" s="244">
        <v>0</v>
      </c>
      <c r="T552" s="245">
        <f>S552*H552</f>
        <v>0</v>
      </c>
      <c r="AR552" s="24" t="s">
        <v>143</v>
      </c>
      <c r="AT552" s="24" t="s">
        <v>138</v>
      </c>
      <c r="AU552" s="24" t="s">
        <v>86</v>
      </c>
      <c r="AY552" s="24" t="s">
        <v>136</v>
      </c>
      <c r="BE552" s="246">
        <f>IF(N552="základní",J552,0)</f>
        <v>0</v>
      </c>
      <c r="BF552" s="246">
        <f>IF(N552="snížená",J552,0)</f>
        <v>0</v>
      </c>
      <c r="BG552" s="246">
        <f>IF(N552="zákl. přenesená",J552,0)</f>
        <v>0</v>
      </c>
      <c r="BH552" s="246">
        <f>IF(N552="sníž. přenesená",J552,0)</f>
        <v>0</v>
      </c>
      <c r="BI552" s="246">
        <f>IF(N552="nulová",J552,0)</f>
        <v>0</v>
      </c>
      <c r="BJ552" s="24" t="s">
        <v>25</v>
      </c>
      <c r="BK552" s="246">
        <f>ROUND(I552*H552,2)</f>
        <v>0</v>
      </c>
      <c r="BL552" s="24" t="s">
        <v>143</v>
      </c>
      <c r="BM552" s="24" t="s">
        <v>831</v>
      </c>
    </row>
    <row r="553" s="12" customFormat="1">
      <c r="B553" s="247"/>
      <c r="C553" s="248"/>
      <c r="D553" s="249" t="s">
        <v>145</v>
      </c>
      <c r="E553" s="250" t="s">
        <v>34</v>
      </c>
      <c r="F553" s="251" t="s">
        <v>832</v>
      </c>
      <c r="G553" s="248"/>
      <c r="H553" s="250" t="s">
        <v>34</v>
      </c>
      <c r="I553" s="252"/>
      <c r="J553" s="248"/>
      <c r="K553" s="248"/>
      <c r="L553" s="253"/>
      <c r="M553" s="254"/>
      <c r="N553" s="255"/>
      <c r="O553" s="255"/>
      <c r="P553" s="255"/>
      <c r="Q553" s="255"/>
      <c r="R553" s="255"/>
      <c r="S553" s="255"/>
      <c r="T553" s="256"/>
      <c r="AT553" s="257" t="s">
        <v>145</v>
      </c>
      <c r="AU553" s="257" t="s">
        <v>86</v>
      </c>
      <c r="AV553" s="12" t="s">
        <v>25</v>
      </c>
      <c r="AW553" s="12" t="s">
        <v>41</v>
      </c>
      <c r="AX553" s="12" t="s">
        <v>78</v>
      </c>
      <c r="AY553" s="257" t="s">
        <v>136</v>
      </c>
    </row>
    <row r="554" s="13" customFormat="1">
      <c r="B554" s="258"/>
      <c r="C554" s="259"/>
      <c r="D554" s="249" t="s">
        <v>145</v>
      </c>
      <c r="E554" s="260" t="s">
        <v>34</v>
      </c>
      <c r="F554" s="261" t="s">
        <v>833</v>
      </c>
      <c r="G554" s="259"/>
      <c r="H554" s="262">
        <v>567</v>
      </c>
      <c r="I554" s="263"/>
      <c r="J554" s="259"/>
      <c r="K554" s="259"/>
      <c r="L554" s="264"/>
      <c r="M554" s="265"/>
      <c r="N554" s="266"/>
      <c r="O554" s="266"/>
      <c r="P554" s="266"/>
      <c r="Q554" s="266"/>
      <c r="R554" s="266"/>
      <c r="S554" s="266"/>
      <c r="T554" s="267"/>
      <c r="AT554" s="268" t="s">
        <v>145</v>
      </c>
      <c r="AU554" s="268" t="s">
        <v>86</v>
      </c>
      <c r="AV554" s="13" t="s">
        <v>86</v>
      </c>
      <c r="AW554" s="13" t="s">
        <v>41</v>
      </c>
      <c r="AX554" s="13" t="s">
        <v>78</v>
      </c>
      <c r="AY554" s="268" t="s">
        <v>136</v>
      </c>
    </row>
    <row r="555" s="14" customFormat="1">
      <c r="B555" s="269"/>
      <c r="C555" s="270"/>
      <c r="D555" s="249" t="s">
        <v>145</v>
      </c>
      <c r="E555" s="271" t="s">
        <v>34</v>
      </c>
      <c r="F555" s="272" t="s">
        <v>148</v>
      </c>
      <c r="G555" s="270"/>
      <c r="H555" s="273">
        <v>567</v>
      </c>
      <c r="I555" s="274"/>
      <c r="J555" s="270"/>
      <c r="K555" s="270"/>
      <c r="L555" s="275"/>
      <c r="M555" s="276"/>
      <c r="N555" s="277"/>
      <c r="O555" s="277"/>
      <c r="P555" s="277"/>
      <c r="Q555" s="277"/>
      <c r="R555" s="277"/>
      <c r="S555" s="277"/>
      <c r="T555" s="278"/>
      <c r="AT555" s="279" t="s">
        <v>145</v>
      </c>
      <c r="AU555" s="279" t="s">
        <v>86</v>
      </c>
      <c r="AV555" s="14" t="s">
        <v>143</v>
      </c>
      <c r="AW555" s="14" t="s">
        <v>41</v>
      </c>
      <c r="AX555" s="14" t="s">
        <v>25</v>
      </c>
      <c r="AY555" s="279" t="s">
        <v>136</v>
      </c>
    </row>
    <row r="556" s="1" customFormat="1" ht="16.5" customHeight="1">
      <c r="B556" s="46"/>
      <c r="C556" s="283" t="s">
        <v>834</v>
      </c>
      <c r="D556" s="283" t="s">
        <v>390</v>
      </c>
      <c r="E556" s="284" t="s">
        <v>835</v>
      </c>
      <c r="F556" s="285" t="s">
        <v>836</v>
      </c>
      <c r="G556" s="286" t="s">
        <v>209</v>
      </c>
      <c r="H556" s="287">
        <v>578.34000000000003</v>
      </c>
      <c r="I556" s="288"/>
      <c r="J556" s="289">
        <f>ROUND(I556*H556,2)</f>
        <v>0</v>
      </c>
      <c r="K556" s="285" t="s">
        <v>142</v>
      </c>
      <c r="L556" s="290"/>
      <c r="M556" s="291" t="s">
        <v>34</v>
      </c>
      <c r="N556" s="292" t="s">
        <v>49</v>
      </c>
      <c r="O556" s="47"/>
      <c r="P556" s="244">
        <f>O556*H556</f>
        <v>0</v>
      </c>
      <c r="Q556" s="244">
        <v>0.021999999999999999</v>
      </c>
      <c r="R556" s="244">
        <f>Q556*H556</f>
        <v>12.72348</v>
      </c>
      <c r="S556" s="244">
        <v>0</v>
      </c>
      <c r="T556" s="245">
        <f>S556*H556</f>
        <v>0</v>
      </c>
      <c r="AR556" s="24" t="s">
        <v>179</v>
      </c>
      <c r="AT556" s="24" t="s">
        <v>390</v>
      </c>
      <c r="AU556" s="24" t="s">
        <v>86</v>
      </c>
      <c r="AY556" s="24" t="s">
        <v>136</v>
      </c>
      <c r="BE556" s="246">
        <f>IF(N556="základní",J556,0)</f>
        <v>0</v>
      </c>
      <c r="BF556" s="246">
        <f>IF(N556="snížená",J556,0)</f>
        <v>0</v>
      </c>
      <c r="BG556" s="246">
        <f>IF(N556="zákl. přenesená",J556,0)</f>
        <v>0</v>
      </c>
      <c r="BH556" s="246">
        <f>IF(N556="sníž. přenesená",J556,0)</f>
        <v>0</v>
      </c>
      <c r="BI556" s="246">
        <f>IF(N556="nulová",J556,0)</f>
        <v>0</v>
      </c>
      <c r="BJ556" s="24" t="s">
        <v>25</v>
      </c>
      <c r="BK556" s="246">
        <f>ROUND(I556*H556,2)</f>
        <v>0</v>
      </c>
      <c r="BL556" s="24" t="s">
        <v>143</v>
      </c>
      <c r="BM556" s="24" t="s">
        <v>837</v>
      </c>
    </row>
    <row r="557" s="12" customFormat="1">
      <c r="B557" s="247"/>
      <c r="C557" s="248"/>
      <c r="D557" s="249" t="s">
        <v>145</v>
      </c>
      <c r="E557" s="250" t="s">
        <v>34</v>
      </c>
      <c r="F557" s="251" t="s">
        <v>838</v>
      </c>
      <c r="G557" s="248"/>
      <c r="H557" s="250" t="s">
        <v>34</v>
      </c>
      <c r="I557" s="252"/>
      <c r="J557" s="248"/>
      <c r="K557" s="248"/>
      <c r="L557" s="253"/>
      <c r="M557" s="254"/>
      <c r="N557" s="255"/>
      <c r="O557" s="255"/>
      <c r="P557" s="255"/>
      <c r="Q557" s="255"/>
      <c r="R557" s="255"/>
      <c r="S557" s="255"/>
      <c r="T557" s="256"/>
      <c r="AT557" s="257" t="s">
        <v>145</v>
      </c>
      <c r="AU557" s="257" t="s">
        <v>86</v>
      </c>
      <c r="AV557" s="12" t="s">
        <v>25</v>
      </c>
      <c r="AW557" s="12" t="s">
        <v>41</v>
      </c>
      <c r="AX557" s="12" t="s">
        <v>78</v>
      </c>
      <c r="AY557" s="257" t="s">
        <v>136</v>
      </c>
    </row>
    <row r="558" s="13" customFormat="1">
      <c r="B558" s="258"/>
      <c r="C558" s="259"/>
      <c r="D558" s="249" t="s">
        <v>145</v>
      </c>
      <c r="E558" s="260" t="s">
        <v>34</v>
      </c>
      <c r="F558" s="261" t="s">
        <v>839</v>
      </c>
      <c r="G558" s="259"/>
      <c r="H558" s="262">
        <v>578.34000000000003</v>
      </c>
      <c r="I558" s="263"/>
      <c r="J558" s="259"/>
      <c r="K558" s="259"/>
      <c r="L558" s="264"/>
      <c r="M558" s="265"/>
      <c r="N558" s="266"/>
      <c r="O558" s="266"/>
      <c r="P558" s="266"/>
      <c r="Q558" s="266"/>
      <c r="R558" s="266"/>
      <c r="S558" s="266"/>
      <c r="T558" s="267"/>
      <c r="AT558" s="268" t="s">
        <v>145</v>
      </c>
      <c r="AU558" s="268" t="s">
        <v>86</v>
      </c>
      <c r="AV558" s="13" t="s">
        <v>86</v>
      </c>
      <c r="AW558" s="13" t="s">
        <v>41</v>
      </c>
      <c r="AX558" s="13" t="s">
        <v>78</v>
      </c>
      <c r="AY558" s="268" t="s">
        <v>136</v>
      </c>
    </row>
    <row r="559" s="14" customFormat="1">
      <c r="B559" s="269"/>
      <c r="C559" s="270"/>
      <c r="D559" s="249" t="s">
        <v>145</v>
      </c>
      <c r="E559" s="271" t="s">
        <v>34</v>
      </c>
      <c r="F559" s="272" t="s">
        <v>148</v>
      </c>
      <c r="G559" s="270"/>
      <c r="H559" s="273">
        <v>578.34000000000003</v>
      </c>
      <c r="I559" s="274"/>
      <c r="J559" s="270"/>
      <c r="K559" s="270"/>
      <c r="L559" s="275"/>
      <c r="M559" s="276"/>
      <c r="N559" s="277"/>
      <c r="O559" s="277"/>
      <c r="P559" s="277"/>
      <c r="Q559" s="277"/>
      <c r="R559" s="277"/>
      <c r="S559" s="277"/>
      <c r="T559" s="278"/>
      <c r="AT559" s="279" t="s">
        <v>145</v>
      </c>
      <c r="AU559" s="279" t="s">
        <v>86</v>
      </c>
      <c r="AV559" s="14" t="s">
        <v>143</v>
      </c>
      <c r="AW559" s="14" t="s">
        <v>41</v>
      </c>
      <c r="AX559" s="14" t="s">
        <v>25</v>
      </c>
      <c r="AY559" s="279" t="s">
        <v>136</v>
      </c>
    </row>
    <row r="560" s="1" customFormat="1" ht="25.5" customHeight="1">
      <c r="B560" s="46"/>
      <c r="C560" s="235" t="s">
        <v>840</v>
      </c>
      <c r="D560" s="235" t="s">
        <v>138</v>
      </c>
      <c r="E560" s="236" t="s">
        <v>841</v>
      </c>
      <c r="F560" s="237" t="s">
        <v>842</v>
      </c>
      <c r="G560" s="238" t="s">
        <v>226</v>
      </c>
      <c r="H560" s="239">
        <v>3</v>
      </c>
      <c r="I560" s="240"/>
      <c r="J560" s="241">
        <f>ROUND(I560*H560,2)</f>
        <v>0</v>
      </c>
      <c r="K560" s="237" t="s">
        <v>142</v>
      </c>
      <c r="L560" s="72"/>
      <c r="M560" s="242" t="s">
        <v>34</v>
      </c>
      <c r="N560" s="243" t="s">
        <v>49</v>
      </c>
      <c r="O560" s="47"/>
      <c r="P560" s="244">
        <f>O560*H560</f>
        <v>0</v>
      </c>
      <c r="Q560" s="244">
        <v>2.2563399999999998</v>
      </c>
      <c r="R560" s="244">
        <f>Q560*H560</f>
        <v>6.7690199999999994</v>
      </c>
      <c r="S560" s="244">
        <v>0</v>
      </c>
      <c r="T560" s="245">
        <f>S560*H560</f>
        <v>0</v>
      </c>
      <c r="AR560" s="24" t="s">
        <v>143</v>
      </c>
      <c r="AT560" s="24" t="s">
        <v>138</v>
      </c>
      <c r="AU560" s="24" t="s">
        <v>86</v>
      </c>
      <c r="AY560" s="24" t="s">
        <v>136</v>
      </c>
      <c r="BE560" s="246">
        <f>IF(N560="základní",J560,0)</f>
        <v>0</v>
      </c>
      <c r="BF560" s="246">
        <f>IF(N560="snížená",J560,0)</f>
        <v>0</v>
      </c>
      <c r="BG560" s="246">
        <f>IF(N560="zákl. přenesená",J560,0)</f>
        <v>0</v>
      </c>
      <c r="BH560" s="246">
        <f>IF(N560="sníž. přenesená",J560,0)</f>
        <v>0</v>
      </c>
      <c r="BI560" s="246">
        <f>IF(N560="nulová",J560,0)</f>
        <v>0</v>
      </c>
      <c r="BJ560" s="24" t="s">
        <v>25</v>
      </c>
      <c r="BK560" s="246">
        <f>ROUND(I560*H560,2)</f>
        <v>0</v>
      </c>
      <c r="BL560" s="24" t="s">
        <v>143</v>
      </c>
      <c r="BM560" s="24" t="s">
        <v>843</v>
      </c>
    </row>
    <row r="561" s="12" customFormat="1">
      <c r="B561" s="247"/>
      <c r="C561" s="248"/>
      <c r="D561" s="249" t="s">
        <v>145</v>
      </c>
      <c r="E561" s="250" t="s">
        <v>34</v>
      </c>
      <c r="F561" s="251" t="s">
        <v>844</v>
      </c>
      <c r="G561" s="248"/>
      <c r="H561" s="250" t="s">
        <v>34</v>
      </c>
      <c r="I561" s="252"/>
      <c r="J561" s="248"/>
      <c r="K561" s="248"/>
      <c r="L561" s="253"/>
      <c r="M561" s="254"/>
      <c r="N561" s="255"/>
      <c r="O561" s="255"/>
      <c r="P561" s="255"/>
      <c r="Q561" s="255"/>
      <c r="R561" s="255"/>
      <c r="S561" s="255"/>
      <c r="T561" s="256"/>
      <c r="AT561" s="257" t="s">
        <v>145</v>
      </c>
      <c r="AU561" s="257" t="s">
        <v>86</v>
      </c>
      <c r="AV561" s="12" t="s">
        <v>25</v>
      </c>
      <c r="AW561" s="12" t="s">
        <v>41</v>
      </c>
      <c r="AX561" s="12" t="s">
        <v>78</v>
      </c>
      <c r="AY561" s="257" t="s">
        <v>136</v>
      </c>
    </row>
    <row r="562" s="13" customFormat="1">
      <c r="B562" s="258"/>
      <c r="C562" s="259"/>
      <c r="D562" s="249" t="s">
        <v>145</v>
      </c>
      <c r="E562" s="260" t="s">
        <v>34</v>
      </c>
      <c r="F562" s="261" t="s">
        <v>154</v>
      </c>
      <c r="G562" s="259"/>
      <c r="H562" s="262">
        <v>3</v>
      </c>
      <c r="I562" s="263"/>
      <c r="J562" s="259"/>
      <c r="K562" s="259"/>
      <c r="L562" s="264"/>
      <c r="M562" s="265"/>
      <c r="N562" s="266"/>
      <c r="O562" s="266"/>
      <c r="P562" s="266"/>
      <c r="Q562" s="266"/>
      <c r="R562" s="266"/>
      <c r="S562" s="266"/>
      <c r="T562" s="267"/>
      <c r="AT562" s="268" t="s">
        <v>145</v>
      </c>
      <c r="AU562" s="268" t="s">
        <v>86</v>
      </c>
      <c r="AV562" s="13" t="s">
        <v>86</v>
      </c>
      <c r="AW562" s="13" t="s">
        <v>41</v>
      </c>
      <c r="AX562" s="13" t="s">
        <v>78</v>
      </c>
      <c r="AY562" s="268" t="s">
        <v>136</v>
      </c>
    </row>
    <row r="563" s="14" customFormat="1">
      <c r="B563" s="269"/>
      <c r="C563" s="270"/>
      <c r="D563" s="249" t="s">
        <v>145</v>
      </c>
      <c r="E563" s="271" t="s">
        <v>34</v>
      </c>
      <c r="F563" s="272" t="s">
        <v>148</v>
      </c>
      <c r="G563" s="270"/>
      <c r="H563" s="273">
        <v>3</v>
      </c>
      <c r="I563" s="274"/>
      <c r="J563" s="270"/>
      <c r="K563" s="270"/>
      <c r="L563" s="275"/>
      <c r="M563" s="276"/>
      <c r="N563" s="277"/>
      <c r="O563" s="277"/>
      <c r="P563" s="277"/>
      <c r="Q563" s="277"/>
      <c r="R563" s="277"/>
      <c r="S563" s="277"/>
      <c r="T563" s="278"/>
      <c r="AT563" s="279" t="s">
        <v>145</v>
      </c>
      <c r="AU563" s="279" t="s">
        <v>86</v>
      </c>
      <c r="AV563" s="14" t="s">
        <v>143</v>
      </c>
      <c r="AW563" s="14" t="s">
        <v>41</v>
      </c>
      <c r="AX563" s="14" t="s">
        <v>25</v>
      </c>
      <c r="AY563" s="279" t="s">
        <v>136</v>
      </c>
    </row>
    <row r="564" s="1" customFormat="1" ht="38.25" customHeight="1">
      <c r="B564" s="46"/>
      <c r="C564" s="235" t="s">
        <v>845</v>
      </c>
      <c r="D564" s="235" t="s">
        <v>138</v>
      </c>
      <c r="E564" s="236" t="s">
        <v>846</v>
      </c>
      <c r="F564" s="237" t="s">
        <v>847</v>
      </c>
      <c r="G564" s="238" t="s">
        <v>209</v>
      </c>
      <c r="H564" s="239">
        <v>25</v>
      </c>
      <c r="I564" s="240"/>
      <c r="J564" s="241">
        <f>ROUND(I564*H564,2)</f>
        <v>0</v>
      </c>
      <c r="K564" s="237" t="s">
        <v>142</v>
      </c>
      <c r="L564" s="72"/>
      <c r="M564" s="242" t="s">
        <v>34</v>
      </c>
      <c r="N564" s="243" t="s">
        <v>49</v>
      </c>
      <c r="O564" s="47"/>
      <c r="P564" s="244">
        <f>O564*H564</f>
        <v>0</v>
      </c>
      <c r="Q564" s="244">
        <v>0.00034000000000000002</v>
      </c>
      <c r="R564" s="244">
        <f>Q564*H564</f>
        <v>0.0085000000000000006</v>
      </c>
      <c r="S564" s="244">
        <v>0</v>
      </c>
      <c r="T564" s="245">
        <f>S564*H564</f>
        <v>0</v>
      </c>
      <c r="AR564" s="24" t="s">
        <v>143</v>
      </c>
      <c r="AT564" s="24" t="s">
        <v>138</v>
      </c>
      <c r="AU564" s="24" t="s">
        <v>86</v>
      </c>
      <c r="AY564" s="24" t="s">
        <v>136</v>
      </c>
      <c r="BE564" s="246">
        <f>IF(N564="základní",J564,0)</f>
        <v>0</v>
      </c>
      <c r="BF564" s="246">
        <f>IF(N564="snížená",J564,0)</f>
        <v>0</v>
      </c>
      <c r="BG564" s="246">
        <f>IF(N564="zákl. přenesená",J564,0)</f>
        <v>0</v>
      </c>
      <c r="BH564" s="246">
        <f>IF(N564="sníž. přenesená",J564,0)</f>
        <v>0</v>
      </c>
      <c r="BI564" s="246">
        <f>IF(N564="nulová",J564,0)</f>
        <v>0</v>
      </c>
      <c r="BJ564" s="24" t="s">
        <v>25</v>
      </c>
      <c r="BK564" s="246">
        <f>ROUND(I564*H564,2)</f>
        <v>0</v>
      </c>
      <c r="BL564" s="24" t="s">
        <v>143</v>
      </c>
      <c r="BM564" s="24" t="s">
        <v>848</v>
      </c>
    </row>
    <row r="565" s="12" customFormat="1">
      <c r="B565" s="247"/>
      <c r="C565" s="248"/>
      <c r="D565" s="249" t="s">
        <v>145</v>
      </c>
      <c r="E565" s="250" t="s">
        <v>34</v>
      </c>
      <c r="F565" s="251" t="s">
        <v>849</v>
      </c>
      <c r="G565" s="248"/>
      <c r="H565" s="250" t="s">
        <v>34</v>
      </c>
      <c r="I565" s="252"/>
      <c r="J565" s="248"/>
      <c r="K565" s="248"/>
      <c r="L565" s="253"/>
      <c r="M565" s="254"/>
      <c r="N565" s="255"/>
      <c r="O565" s="255"/>
      <c r="P565" s="255"/>
      <c r="Q565" s="255"/>
      <c r="R565" s="255"/>
      <c r="S565" s="255"/>
      <c r="T565" s="256"/>
      <c r="AT565" s="257" t="s">
        <v>145</v>
      </c>
      <c r="AU565" s="257" t="s">
        <v>86</v>
      </c>
      <c r="AV565" s="12" t="s">
        <v>25</v>
      </c>
      <c r="AW565" s="12" t="s">
        <v>41</v>
      </c>
      <c r="AX565" s="12" t="s">
        <v>78</v>
      </c>
      <c r="AY565" s="257" t="s">
        <v>136</v>
      </c>
    </row>
    <row r="566" s="13" customFormat="1">
      <c r="B566" s="258"/>
      <c r="C566" s="259"/>
      <c r="D566" s="249" t="s">
        <v>145</v>
      </c>
      <c r="E566" s="260" t="s">
        <v>34</v>
      </c>
      <c r="F566" s="261" t="s">
        <v>264</v>
      </c>
      <c r="G566" s="259"/>
      <c r="H566" s="262">
        <v>25</v>
      </c>
      <c r="I566" s="263"/>
      <c r="J566" s="259"/>
      <c r="K566" s="259"/>
      <c r="L566" s="264"/>
      <c r="M566" s="265"/>
      <c r="N566" s="266"/>
      <c r="O566" s="266"/>
      <c r="P566" s="266"/>
      <c r="Q566" s="266"/>
      <c r="R566" s="266"/>
      <c r="S566" s="266"/>
      <c r="T566" s="267"/>
      <c r="AT566" s="268" t="s">
        <v>145</v>
      </c>
      <c r="AU566" s="268" t="s">
        <v>86</v>
      </c>
      <c r="AV566" s="13" t="s">
        <v>86</v>
      </c>
      <c r="AW566" s="13" t="s">
        <v>41</v>
      </c>
      <c r="AX566" s="13" t="s">
        <v>78</v>
      </c>
      <c r="AY566" s="268" t="s">
        <v>136</v>
      </c>
    </row>
    <row r="567" s="14" customFormat="1">
      <c r="B567" s="269"/>
      <c r="C567" s="270"/>
      <c r="D567" s="249" t="s">
        <v>145</v>
      </c>
      <c r="E567" s="271" t="s">
        <v>34</v>
      </c>
      <c r="F567" s="272" t="s">
        <v>148</v>
      </c>
      <c r="G567" s="270"/>
      <c r="H567" s="273">
        <v>25</v>
      </c>
      <c r="I567" s="274"/>
      <c r="J567" s="270"/>
      <c r="K567" s="270"/>
      <c r="L567" s="275"/>
      <c r="M567" s="276"/>
      <c r="N567" s="277"/>
      <c r="O567" s="277"/>
      <c r="P567" s="277"/>
      <c r="Q567" s="277"/>
      <c r="R567" s="277"/>
      <c r="S567" s="277"/>
      <c r="T567" s="278"/>
      <c r="AT567" s="279" t="s">
        <v>145</v>
      </c>
      <c r="AU567" s="279" t="s">
        <v>86</v>
      </c>
      <c r="AV567" s="14" t="s">
        <v>143</v>
      </c>
      <c r="AW567" s="14" t="s">
        <v>41</v>
      </c>
      <c r="AX567" s="14" t="s">
        <v>25</v>
      </c>
      <c r="AY567" s="279" t="s">
        <v>136</v>
      </c>
    </row>
    <row r="568" s="1" customFormat="1" ht="25.5" customHeight="1">
      <c r="B568" s="46"/>
      <c r="C568" s="235" t="s">
        <v>850</v>
      </c>
      <c r="D568" s="235" t="s">
        <v>138</v>
      </c>
      <c r="E568" s="236" t="s">
        <v>851</v>
      </c>
      <c r="F568" s="237" t="s">
        <v>852</v>
      </c>
      <c r="G568" s="238" t="s">
        <v>141</v>
      </c>
      <c r="H568" s="239">
        <v>4</v>
      </c>
      <c r="I568" s="240"/>
      <c r="J568" s="241">
        <f>ROUND(I568*H568,2)</f>
        <v>0</v>
      </c>
      <c r="K568" s="237" t="s">
        <v>142</v>
      </c>
      <c r="L568" s="72"/>
      <c r="M568" s="242" t="s">
        <v>34</v>
      </c>
      <c r="N568" s="243" t="s">
        <v>49</v>
      </c>
      <c r="O568" s="47"/>
      <c r="P568" s="244">
        <f>O568*H568</f>
        <v>0</v>
      </c>
      <c r="Q568" s="244">
        <v>0.00036000000000000002</v>
      </c>
      <c r="R568" s="244">
        <f>Q568*H568</f>
        <v>0.0014400000000000001</v>
      </c>
      <c r="S568" s="244">
        <v>0</v>
      </c>
      <c r="T568" s="245">
        <f>S568*H568</f>
        <v>0</v>
      </c>
      <c r="AR568" s="24" t="s">
        <v>143</v>
      </c>
      <c r="AT568" s="24" t="s">
        <v>138</v>
      </c>
      <c r="AU568" s="24" t="s">
        <v>86</v>
      </c>
      <c r="AY568" s="24" t="s">
        <v>136</v>
      </c>
      <c r="BE568" s="246">
        <f>IF(N568="základní",J568,0)</f>
        <v>0</v>
      </c>
      <c r="BF568" s="246">
        <f>IF(N568="snížená",J568,0)</f>
        <v>0</v>
      </c>
      <c r="BG568" s="246">
        <f>IF(N568="zákl. přenesená",J568,0)</f>
        <v>0</v>
      </c>
      <c r="BH568" s="246">
        <f>IF(N568="sníž. přenesená",J568,0)</f>
        <v>0</v>
      </c>
      <c r="BI568" s="246">
        <f>IF(N568="nulová",J568,0)</f>
        <v>0</v>
      </c>
      <c r="BJ568" s="24" t="s">
        <v>25</v>
      </c>
      <c r="BK568" s="246">
        <f>ROUND(I568*H568,2)</f>
        <v>0</v>
      </c>
      <c r="BL568" s="24" t="s">
        <v>143</v>
      </c>
      <c r="BM568" s="24" t="s">
        <v>853</v>
      </c>
    </row>
    <row r="569" s="12" customFormat="1">
      <c r="B569" s="247"/>
      <c r="C569" s="248"/>
      <c r="D569" s="249" t="s">
        <v>145</v>
      </c>
      <c r="E569" s="250" t="s">
        <v>34</v>
      </c>
      <c r="F569" s="251" t="s">
        <v>854</v>
      </c>
      <c r="G569" s="248"/>
      <c r="H569" s="250" t="s">
        <v>34</v>
      </c>
      <c r="I569" s="252"/>
      <c r="J569" s="248"/>
      <c r="K569" s="248"/>
      <c r="L569" s="253"/>
      <c r="M569" s="254"/>
      <c r="N569" s="255"/>
      <c r="O569" s="255"/>
      <c r="P569" s="255"/>
      <c r="Q569" s="255"/>
      <c r="R569" s="255"/>
      <c r="S569" s="255"/>
      <c r="T569" s="256"/>
      <c r="AT569" s="257" t="s">
        <v>145</v>
      </c>
      <c r="AU569" s="257" t="s">
        <v>86</v>
      </c>
      <c r="AV569" s="12" t="s">
        <v>25</v>
      </c>
      <c r="AW569" s="12" t="s">
        <v>41</v>
      </c>
      <c r="AX569" s="12" t="s">
        <v>78</v>
      </c>
      <c r="AY569" s="257" t="s">
        <v>136</v>
      </c>
    </row>
    <row r="570" s="13" customFormat="1">
      <c r="B570" s="258"/>
      <c r="C570" s="259"/>
      <c r="D570" s="249" t="s">
        <v>145</v>
      </c>
      <c r="E570" s="260" t="s">
        <v>34</v>
      </c>
      <c r="F570" s="261" t="s">
        <v>143</v>
      </c>
      <c r="G570" s="259"/>
      <c r="H570" s="262">
        <v>4</v>
      </c>
      <c r="I570" s="263"/>
      <c r="J570" s="259"/>
      <c r="K570" s="259"/>
      <c r="L570" s="264"/>
      <c r="M570" s="265"/>
      <c r="N570" s="266"/>
      <c r="O570" s="266"/>
      <c r="P570" s="266"/>
      <c r="Q570" s="266"/>
      <c r="R570" s="266"/>
      <c r="S570" s="266"/>
      <c r="T570" s="267"/>
      <c r="AT570" s="268" t="s">
        <v>145</v>
      </c>
      <c r="AU570" s="268" t="s">
        <v>86</v>
      </c>
      <c r="AV570" s="13" t="s">
        <v>86</v>
      </c>
      <c r="AW570" s="13" t="s">
        <v>41</v>
      </c>
      <c r="AX570" s="13" t="s">
        <v>78</v>
      </c>
      <c r="AY570" s="268" t="s">
        <v>136</v>
      </c>
    </row>
    <row r="571" s="14" customFormat="1">
      <c r="B571" s="269"/>
      <c r="C571" s="270"/>
      <c r="D571" s="249" t="s">
        <v>145</v>
      </c>
      <c r="E571" s="271" t="s">
        <v>34</v>
      </c>
      <c r="F571" s="272" t="s">
        <v>148</v>
      </c>
      <c r="G571" s="270"/>
      <c r="H571" s="273">
        <v>4</v>
      </c>
      <c r="I571" s="274"/>
      <c r="J571" s="270"/>
      <c r="K571" s="270"/>
      <c r="L571" s="275"/>
      <c r="M571" s="276"/>
      <c r="N571" s="277"/>
      <c r="O571" s="277"/>
      <c r="P571" s="277"/>
      <c r="Q571" s="277"/>
      <c r="R571" s="277"/>
      <c r="S571" s="277"/>
      <c r="T571" s="278"/>
      <c r="AT571" s="279" t="s">
        <v>145</v>
      </c>
      <c r="AU571" s="279" t="s">
        <v>86</v>
      </c>
      <c r="AV571" s="14" t="s">
        <v>143</v>
      </c>
      <c r="AW571" s="14" t="s">
        <v>41</v>
      </c>
      <c r="AX571" s="14" t="s">
        <v>25</v>
      </c>
      <c r="AY571" s="279" t="s">
        <v>136</v>
      </c>
    </row>
    <row r="572" s="1" customFormat="1" ht="25.5" customHeight="1">
      <c r="B572" s="46"/>
      <c r="C572" s="235" t="s">
        <v>855</v>
      </c>
      <c r="D572" s="235" t="s">
        <v>138</v>
      </c>
      <c r="E572" s="236" t="s">
        <v>856</v>
      </c>
      <c r="F572" s="237" t="s">
        <v>857</v>
      </c>
      <c r="G572" s="238" t="s">
        <v>141</v>
      </c>
      <c r="H572" s="239">
        <v>430</v>
      </c>
      <c r="I572" s="240"/>
      <c r="J572" s="241">
        <f>ROUND(I572*H572,2)</f>
        <v>0</v>
      </c>
      <c r="K572" s="237" t="s">
        <v>142</v>
      </c>
      <c r="L572" s="72"/>
      <c r="M572" s="242" t="s">
        <v>34</v>
      </c>
      <c r="N572" s="243" t="s">
        <v>49</v>
      </c>
      <c r="O572" s="47"/>
      <c r="P572" s="244">
        <f>O572*H572</f>
        <v>0</v>
      </c>
      <c r="Q572" s="244">
        <v>0.00048000000000000001</v>
      </c>
      <c r="R572" s="244">
        <f>Q572*H572</f>
        <v>0.2064</v>
      </c>
      <c r="S572" s="244">
        <v>0</v>
      </c>
      <c r="T572" s="245">
        <f>S572*H572</f>
        <v>0</v>
      </c>
      <c r="AR572" s="24" t="s">
        <v>143</v>
      </c>
      <c r="AT572" s="24" t="s">
        <v>138</v>
      </c>
      <c r="AU572" s="24" t="s">
        <v>86</v>
      </c>
      <c r="AY572" s="24" t="s">
        <v>136</v>
      </c>
      <c r="BE572" s="246">
        <f>IF(N572="základní",J572,0)</f>
        <v>0</v>
      </c>
      <c r="BF572" s="246">
        <f>IF(N572="snížená",J572,0)</f>
        <v>0</v>
      </c>
      <c r="BG572" s="246">
        <f>IF(N572="zákl. přenesená",J572,0)</f>
        <v>0</v>
      </c>
      <c r="BH572" s="246">
        <f>IF(N572="sníž. přenesená",J572,0)</f>
        <v>0</v>
      </c>
      <c r="BI572" s="246">
        <f>IF(N572="nulová",J572,0)</f>
        <v>0</v>
      </c>
      <c r="BJ572" s="24" t="s">
        <v>25</v>
      </c>
      <c r="BK572" s="246">
        <f>ROUND(I572*H572,2)</f>
        <v>0</v>
      </c>
      <c r="BL572" s="24" t="s">
        <v>143</v>
      </c>
      <c r="BM572" s="24" t="s">
        <v>858</v>
      </c>
    </row>
    <row r="573" s="12" customFormat="1">
      <c r="B573" s="247"/>
      <c r="C573" s="248"/>
      <c r="D573" s="249" t="s">
        <v>145</v>
      </c>
      <c r="E573" s="250" t="s">
        <v>34</v>
      </c>
      <c r="F573" s="251" t="s">
        <v>859</v>
      </c>
      <c r="G573" s="248"/>
      <c r="H573" s="250" t="s">
        <v>34</v>
      </c>
      <c r="I573" s="252"/>
      <c r="J573" s="248"/>
      <c r="K573" s="248"/>
      <c r="L573" s="253"/>
      <c r="M573" s="254"/>
      <c r="N573" s="255"/>
      <c r="O573" s="255"/>
      <c r="P573" s="255"/>
      <c r="Q573" s="255"/>
      <c r="R573" s="255"/>
      <c r="S573" s="255"/>
      <c r="T573" s="256"/>
      <c r="AT573" s="257" t="s">
        <v>145</v>
      </c>
      <c r="AU573" s="257" t="s">
        <v>86</v>
      </c>
      <c r="AV573" s="12" t="s">
        <v>25</v>
      </c>
      <c r="AW573" s="12" t="s">
        <v>41</v>
      </c>
      <c r="AX573" s="12" t="s">
        <v>78</v>
      </c>
      <c r="AY573" s="257" t="s">
        <v>136</v>
      </c>
    </row>
    <row r="574" s="13" customFormat="1">
      <c r="B574" s="258"/>
      <c r="C574" s="259"/>
      <c r="D574" s="249" t="s">
        <v>145</v>
      </c>
      <c r="E574" s="260" t="s">
        <v>34</v>
      </c>
      <c r="F574" s="261" t="s">
        <v>566</v>
      </c>
      <c r="G574" s="259"/>
      <c r="H574" s="262">
        <v>430</v>
      </c>
      <c r="I574" s="263"/>
      <c r="J574" s="259"/>
      <c r="K574" s="259"/>
      <c r="L574" s="264"/>
      <c r="M574" s="265"/>
      <c r="N574" s="266"/>
      <c r="O574" s="266"/>
      <c r="P574" s="266"/>
      <c r="Q574" s="266"/>
      <c r="R574" s="266"/>
      <c r="S574" s="266"/>
      <c r="T574" s="267"/>
      <c r="AT574" s="268" t="s">
        <v>145</v>
      </c>
      <c r="AU574" s="268" t="s">
        <v>86</v>
      </c>
      <c r="AV574" s="13" t="s">
        <v>86</v>
      </c>
      <c r="AW574" s="13" t="s">
        <v>41</v>
      </c>
      <c r="AX574" s="13" t="s">
        <v>78</v>
      </c>
      <c r="AY574" s="268" t="s">
        <v>136</v>
      </c>
    </row>
    <row r="575" s="14" customFormat="1">
      <c r="B575" s="269"/>
      <c r="C575" s="270"/>
      <c r="D575" s="249" t="s">
        <v>145</v>
      </c>
      <c r="E575" s="271" t="s">
        <v>34</v>
      </c>
      <c r="F575" s="272" t="s">
        <v>148</v>
      </c>
      <c r="G575" s="270"/>
      <c r="H575" s="273">
        <v>430</v>
      </c>
      <c r="I575" s="274"/>
      <c r="J575" s="270"/>
      <c r="K575" s="270"/>
      <c r="L575" s="275"/>
      <c r="M575" s="276"/>
      <c r="N575" s="277"/>
      <c r="O575" s="277"/>
      <c r="P575" s="277"/>
      <c r="Q575" s="277"/>
      <c r="R575" s="277"/>
      <c r="S575" s="277"/>
      <c r="T575" s="278"/>
      <c r="AT575" s="279" t="s">
        <v>145</v>
      </c>
      <c r="AU575" s="279" t="s">
        <v>86</v>
      </c>
      <c r="AV575" s="14" t="s">
        <v>143</v>
      </c>
      <c r="AW575" s="14" t="s">
        <v>41</v>
      </c>
      <c r="AX575" s="14" t="s">
        <v>25</v>
      </c>
      <c r="AY575" s="279" t="s">
        <v>136</v>
      </c>
    </row>
    <row r="576" s="1" customFormat="1" ht="25.5" customHeight="1">
      <c r="B576" s="46"/>
      <c r="C576" s="235" t="s">
        <v>860</v>
      </c>
      <c r="D576" s="235" t="s">
        <v>138</v>
      </c>
      <c r="E576" s="236" t="s">
        <v>856</v>
      </c>
      <c r="F576" s="237" t="s">
        <v>857</v>
      </c>
      <c r="G576" s="238" t="s">
        <v>141</v>
      </c>
      <c r="H576" s="239">
        <v>26</v>
      </c>
      <c r="I576" s="240"/>
      <c r="J576" s="241">
        <f>ROUND(I576*H576,2)</f>
        <v>0</v>
      </c>
      <c r="K576" s="237" t="s">
        <v>142</v>
      </c>
      <c r="L576" s="72"/>
      <c r="M576" s="242" t="s">
        <v>34</v>
      </c>
      <c r="N576" s="243" t="s">
        <v>49</v>
      </c>
      <c r="O576" s="47"/>
      <c r="P576" s="244">
        <f>O576*H576</f>
        <v>0</v>
      </c>
      <c r="Q576" s="244">
        <v>0.00048000000000000001</v>
      </c>
      <c r="R576" s="244">
        <f>Q576*H576</f>
        <v>0.01248</v>
      </c>
      <c r="S576" s="244">
        <v>0</v>
      </c>
      <c r="T576" s="245">
        <f>S576*H576</f>
        <v>0</v>
      </c>
      <c r="AR576" s="24" t="s">
        <v>143</v>
      </c>
      <c r="AT576" s="24" t="s">
        <v>138</v>
      </c>
      <c r="AU576" s="24" t="s">
        <v>86</v>
      </c>
      <c r="AY576" s="24" t="s">
        <v>136</v>
      </c>
      <c r="BE576" s="246">
        <f>IF(N576="základní",J576,0)</f>
        <v>0</v>
      </c>
      <c r="BF576" s="246">
        <f>IF(N576="snížená",J576,0)</f>
        <v>0</v>
      </c>
      <c r="BG576" s="246">
        <f>IF(N576="zákl. přenesená",J576,0)</f>
        <v>0</v>
      </c>
      <c r="BH576" s="246">
        <f>IF(N576="sníž. přenesená",J576,0)</f>
        <v>0</v>
      </c>
      <c r="BI576" s="246">
        <f>IF(N576="nulová",J576,0)</f>
        <v>0</v>
      </c>
      <c r="BJ576" s="24" t="s">
        <v>25</v>
      </c>
      <c r="BK576" s="246">
        <f>ROUND(I576*H576,2)</f>
        <v>0</v>
      </c>
      <c r="BL576" s="24" t="s">
        <v>143</v>
      </c>
      <c r="BM576" s="24" t="s">
        <v>861</v>
      </c>
    </row>
    <row r="577" s="12" customFormat="1">
      <c r="B577" s="247"/>
      <c r="C577" s="248"/>
      <c r="D577" s="249" t="s">
        <v>145</v>
      </c>
      <c r="E577" s="250" t="s">
        <v>34</v>
      </c>
      <c r="F577" s="251" t="s">
        <v>862</v>
      </c>
      <c r="G577" s="248"/>
      <c r="H577" s="250" t="s">
        <v>34</v>
      </c>
      <c r="I577" s="252"/>
      <c r="J577" s="248"/>
      <c r="K577" s="248"/>
      <c r="L577" s="253"/>
      <c r="M577" s="254"/>
      <c r="N577" s="255"/>
      <c r="O577" s="255"/>
      <c r="P577" s="255"/>
      <c r="Q577" s="255"/>
      <c r="R577" s="255"/>
      <c r="S577" s="255"/>
      <c r="T577" s="256"/>
      <c r="AT577" s="257" t="s">
        <v>145</v>
      </c>
      <c r="AU577" s="257" t="s">
        <v>86</v>
      </c>
      <c r="AV577" s="12" t="s">
        <v>25</v>
      </c>
      <c r="AW577" s="12" t="s">
        <v>41</v>
      </c>
      <c r="AX577" s="12" t="s">
        <v>78</v>
      </c>
      <c r="AY577" s="257" t="s">
        <v>136</v>
      </c>
    </row>
    <row r="578" s="13" customFormat="1">
      <c r="B578" s="258"/>
      <c r="C578" s="259"/>
      <c r="D578" s="249" t="s">
        <v>145</v>
      </c>
      <c r="E578" s="260" t="s">
        <v>34</v>
      </c>
      <c r="F578" s="261" t="s">
        <v>271</v>
      </c>
      <c r="G578" s="259"/>
      <c r="H578" s="262">
        <v>26</v>
      </c>
      <c r="I578" s="263"/>
      <c r="J578" s="259"/>
      <c r="K578" s="259"/>
      <c r="L578" s="264"/>
      <c r="M578" s="265"/>
      <c r="N578" s="266"/>
      <c r="O578" s="266"/>
      <c r="P578" s="266"/>
      <c r="Q578" s="266"/>
      <c r="R578" s="266"/>
      <c r="S578" s="266"/>
      <c r="T578" s="267"/>
      <c r="AT578" s="268" t="s">
        <v>145</v>
      </c>
      <c r="AU578" s="268" t="s">
        <v>86</v>
      </c>
      <c r="AV578" s="13" t="s">
        <v>86</v>
      </c>
      <c r="AW578" s="13" t="s">
        <v>41</v>
      </c>
      <c r="AX578" s="13" t="s">
        <v>78</v>
      </c>
      <c r="AY578" s="268" t="s">
        <v>136</v>
      </c>
    </row>
    <row r="579" s="14" customFormat="1">
      <c r="B579" s="269"/>
      <c r="C579" s="270"/>
      <c r="D579" s="249" t="s">
        <v>145</v>
      </c>
      <c r="E579" s="271" t="s">
        <v>34</v>
      </c>
      <c r="F579" s="272" t="s">
        <v>148</v>
      </c>
      <c r="G579" s="270"/>
      <c r="H579" s="273">
        <v>26</v>
      </c>
      <c r="I579" s="274"/>
      <c r="J579" s="270"/>
      <c r="K579" s="270"/>
      <c r="L579" s="275"/>
      <c r="M579" s="276"/>
      <c r="N579" s="277"/>
      <c r="O579" s="277"/>
      <c r="P579" s="277"/>
      <c r="Q579" s="277"/>
      <c r="R579" s="277"/>
      <c r="S579" s="277"/>
      <c r="T579" s="278"/>
      <c r="AT579" s="279" t="s">
        <v>145</v>
      </c>
      <c r="AU579" s="279" t="s">
        <v>86</v>
      </c>
      <c r="AV579" s="14" t="s">
        <v>143</v>
      </c>
      <c r="AW579" s="14" t="s">
        <v>41</v>
      </c>
      <c r="AX579" s="14" t="s">
        <v>25</v>
      </c>
      <c r="AY579" s="279" t="s">
        <v>136</v>
      </c>
    </row>
    <row r="580" s="1" customFormat="1" ht="25.5" customHeight="1">
      <c r="B580" s="46"/>
      <c r="C580" s="235" t="s">
        <v>863</v>
      </c>
      <c r="D580" s="235" t="s">
        <v>138</v>
      </c>
      <c r="E580" s="236" t="s">
        <v>864</v>
      </c>
      <c r="F580" s="237" t="s">
        <v>865</v>
      </c>
      <c r="G580" s="238" t="s">
        <v>209</v>
      </c>
      <c r="H580" s="239">
        <v>25</v>
      </c>
      <c r="I580" s="240"/>
      <c r="J580" s="241">
        <f>ROUND(I580*H580,2)</f>
        <v>0</v>
      </c>
      <c r="K580" s="237" t="s">
        <v>142</v>
      </c>
      <c r="L580" s="72"/>
      <c r="M580" s="242" t="s">
        <v>34</v>
      </c>
      <c r="N580" s="243" t="s">
        <v>49</v>
      </c>
      <c r="O580" s="47"/>
      <c r="P580" s="244">
        <f>O580*H580</f>
        <v>0</v>
      </c>
      <c r="Q580" s="244">
        <v>0</v>
      </c>
      <c r="R580" s="244">
        <f>Q580*H580</f>
        <v>0</v>
      </c>
      <c r="S580" s="244">
        <v>0</v>
      </c>
      <c r="T580" s="245">
        <f>S580*H580</f>
        <v>0</v>
      </c>
      <c r="AR580" s="24" t="s">
        <v>143</v>
      </c>
      <c r="AT580" s="24" t="s">
        <v>138</v>
      </c>
      <c r="AU580" s="24" t="s">
        <v>86</v>
      </c>
      <c r="AY580" s="24" t="s">
        <v>136</v>
      </c>
      <c r="BE580" s="246">
        <f>IF(N580="základní",J580,0)</f>
        <v>0</v>
      </c>
      <c r="BF580" s="246">
        <f>IF(N580="snížená",J580,0)</f>
        <v>0</v>
      </c>
      <c r="BG580" s="246">
        <f>IF(N580="zákl. přenesená",J580,0)</f>
        <v>0</v>
      </c>
      <c r="BH580" s="246">
        <f>IF(N580="sníž. přenesená",J580,0)</f>
        <v>0</v>
      </c>
      <c r="BI580" s="246">
        <f>IF(N580="nulová",J580,0)</f>
        <v>0</v>
      </c>
      <c r="BJ580" s="24" t="s">
        <v>25</v>
      </c>
      <c r="BK580" s="246">
        <f>ROUND(I580*H580,2)</f>
        <v>0</v>
      </c>
      <c r="BL580" s="24" t="s">
        <v>143</v>
      </c>
      <c r="BM580" s="24" t="s">
        <v>866</v>
      </c>
    </row>
    <row r="581" s="12" customFormat="1">
      <c r="B581" s="247"/>
      <c r="C581" s="248"/>
      <c r="D581" s="249" t="s">
        <v>145</v>
      </c>
      <c r="E581" s="250" t="s">
        <v>34</v>
      </c>
      <c r="F581" s="251" t="s">
        <v>867</v>
      </c>
      <c r="G581" s="248"/>
      <c r="H581" s="250" t="s">
        <v>34</v>
      </c>
      <c r="I581" s="252"/>
      <c r="J581" s="248"/>
      <c r="K581" s="248"/>
      <c r="L581" s="253"/>
      <c r="M581" s="254"/>
      <c r="N581" s="255"/>
      <c r="O581" s="255"/>
      <c r="P581" s="255"/>
      <c r="Q581" s="255"/>
      <c r="R581" s="255"/>
      <c r="S581" s="255"/>
      <c r="T581" s="256"/>
      <c r="AT581" s="257" t="s">
        <v>145</v>
      </c>
      <c r="AU581" s="257" t="s">
        <v>86</v>
      </c>
      <c r="AV581" s="12" t="s">
        <v>25</v>
      </c>
      <c r="AW581" s="12" t="s">
        <v>41</v>
      </c>
      <c r="AX581" s="12" t="s">
        <v>78</v>
      </c>
      <c r="AY581" s="257" t="s">
        <v>136</v>
      </c>
    </row>
    <row r="582" s="13" customFormat="1">
      <c r="B582" s="258"/>
      <c r="C582" s="259"/>
      <c r="D582" s="249" t="s">
        <v>145</v>
      </c>
      <c r="E582" s="260" t="s">
        <v>34</v>
      </c>
      <c r="F582" s="261" t="s">
        <v>264</v>
      </c>
      <c r="G582" s="259"/>
      <c r="H582" s="262">
        <v>25</v>
      </c>
      <c r="I582" s="263"/>
      <c r="J582" s="259"/>
      <c r="K582" s="259"/>
      <c r="L582" s="264"/>
      <c r="M582" s="265"/>
      <c r="N582" s="266"/>
      <c r="O582" s="266"/>
      <c r="P582" s="266"/>
      <c r="Q582" s="266"/>
      <c r="R582" s="266"/>
      <c r="S582" s="266"/>
      <c r="T582" s="267"/>
      <c r="AT582" s="268" t="s">
        <v>145</v>
      </c>
      <c r="AU582" s="268" t="s">
        <v>86</v>
      </c>
      <c r="AV582" s="13" t="s">
        <v>86</v>
      </c>
      <c r="AW582" s="13" t="s">
        <v>41</v>
      </c>
      <c r="AX582" s="13" t="s">
        <v>78</v>
      </c>
      <c r="AY582" s="268" t="s">
        <v>136</v>
      </c>
    </row>
    <row r="583" s="14" customFormat="1">
      <c r="B583" s="269"/>
      <c r="C583" s="270"/>
      <c r="D583" s="249" t="s">
        <v>145</v>
      </c>
      <c r="E583" s="271" t="s">
        <v>34</v>
      </c>
      <c r="F583" s="272" t="s">
        <v>148</v>
      </c>
      <c r="G583" s="270"/>
      <c r="H583" s="273">
        <v>25</v>
      </c>
      <c r="I583" s="274"/>
      <c r="J583" s="270"/>
      <c r="K583" s="270"/>
      <c r="L583" s="275"/>
      <c r="M583" s="276"/>
      <c r="N583" s="277"/>
      <c r="O583" s="277"/>
      <c r="P583" s="277"/>
      <c r="Q583" s="277"/>
      <c r="R583" s="277"/>
      <c r="S583" s="277"/>
      <c r="T583" s="278"/>
      <c r="AT583" s="279" t="s">
        <v>145</v>
      </c>
      <c r="AU583" s="279" t="s">
        <v>86</v>
      </c>
      <c r="AV583" s="14" t="s">
        <v>143</v>
      </c>
      <c r="AW583" s="14" t="s">
        <v>41</v>
      </c>
      <c r="AX583" s="14" t="s">
        <v>25</v>
      </c>
      <c r="AY583" s="279" t="s">
        <v>136</v>
      </c>
    </row>
    <row r="584" s="1" customFormat="1" ht="25.5" customHeight="1">
      <c r="B584" s="46"/>
      <c r="C584" s="235" t="s">
        <v>868</v>
      </c>
      <c r="D584" s="235" t="s">
        <v>138</v>
      </c>
      <c r="E584" s="236" t="s">
        <v>869</v>
      </c>
      <c r="F584" s="237" t="s">
        <v>870</v>
      </c>
      <c r="G584" s="238" t="s">
        <v>209</v>
      </c>
      <c r="H584" s="239">
        <v>25</v>
      </c>
      <c r="I584" s="240"/>
      <c r="J584" s="241">
        <f>ROUND(I584*H584,2)</f>
        <v>0</v>
      </c>
      <c r="K584" s="237" t="s">
        <v>142</v>
      </c>
      <c r="L584" s="72"/>
      <c r="M584" s="242" t="s">
        <v>34</v>
      </c>
      <c r="N584" s="243" t="s">
        <v>49</v>
      </c>
      <c r="O584" s="47"/>
      <c r="P584" s="244">
        <f>O584*H584</f>
        <v>0</v>
      </c>
      <c r="Q584" s="244">
        <v>1.6449999999999999E-06</v>
      </c>
      <c r="R584" s="244">
        <f>Q584*H584</f>
        <v>4.1124999999999997E-05</v>
      </c>
      <c r="S584" s="244">
        <v>0</v>
      </c>
      <c r="T584" s="245">
        <f>S584*H584</f>
        <v>0</v>
      </c>
      <c r="AR584" s="24" t="s">
        <v>143</v>
      </c>
      <c r="AT584" s="24" t="s">
        <v>138</v>
      </c>
      <c r="AU584" s="24" t="s">
        <v>86</v>
      </c>
      <c r="AY584" s="24" t="s">
        <v>136</v>
      </c>
      <c r="BE584" s="246">
        <f>IF(N584="základní",J584,0)</f>
        <v>0</v>
      </c>
      <c r="BF584" s="246">
        <f>IF(N584="snížená",J584,0)</f>
        <v>0</v>
      </c>
      <c r="BG584" s="246">
        <f>IF(N584="zákl. přenesená",J584,0)</f>
        <v>0</v>
      </c>
      <c r="BH584" s="246">
        <f>IF(N584="sníž. přenesená",J584,0)</f>
        <v>0</v>
      </c>
      <c r="BI584" s="246">
        <f>IF(N584="nulová",J584,0)</f>
        <v>0</v>
      </c>
      <c r="BJ584" s="24" t="s">
        <v>25</v>
      </c>
      <c r="BK584" s="246">
        <f>ROUND(I584*H584,2)</f>
        <v>0</v>
      </c>
      <c r="BL584" s="24" t="s">
        <v>143</v>
      </c>
      <c r="BM584" s="24" t="s">
        <v>871</v>
      </c>
    </row>
    <row r="585" s="12" customFormat="1">
      <c r="B585" s="247"/>
      <c r="C585" s="248"/>
      <c r="D585" s="249" t="s">
        <v>145</v>
      </c>
      <c r="E585" s="250" t="s">
        <v>34</v>
      </c>
      <c r="F585" s="251" t="s">
        <v>867</v>
      </c>
      <c r="G585" s="248"/>
      <c r="H585" s="250" t="s">
        <v>34</v>
      </c>
      <c r="I585" s="252"/>
      <c r="J585" s="248"/>
      <c r="K585" s="248"/>
      <c r="L585" s="253"/>
      <c r="M585" s="254"/>
      <c r="N585" s="255"/>
      <c r="O585" s="255"/>
      <c r="P585" s="255"/>
      <c r="Q585" s="255"/>
      <c r="R585" s="255"/>
      <c r="S585" s="255"/>
      <c r="T585" s="256"/>
      <c r="AT585" s="257" t="s">
        <v>145</v>
      </c>
      <c r="AU585" s="257" t="s">
        <v>86</v>
      </c>
      <c r="AV585" s="12" t="s">
        <v>25</v>
      </c>
      <c r="AW585" s="12" t="s">
        <v>41</v>
      </c>
      <c r="AX585" s="12" t="s">
        <v>78</v>
      </c>
      <c r="AY585" s="257" t="s">
        <v>136</v>
      </c>
    </row>
    <row r="586" s="13" customFormat="1">
      <c r="B586" s="258"/>
      <c r="C586" s="259"/>
      <c r="D586" s="249" t="s">
        <v>145</v>
      </c>
      <c r="E586" s="260" t="s">
        <v>34</v>
      </c>
      <c r="F586" s="261" t="s">
        <v>264</v>
      </c>
      <c r="G586" s="259"/>
      <c r="H586" s="262">
        <v>25</v>
      </c>
      <c r="I586" s="263"/>
      <c r="J586" s="259"/>
      <c r="K586" s="259"/>
      <c r="L586" s="264"/>
      <c r="M586" s="265"/>
      <c r="N586" s="266"/>
      <c r="O586" s="266"/>
      <c r="P586" s="266"/>
      <c r="Q586" s="266"/>
      <c r="R586" s="266"/>
      <c r="S586" s="266"/>
      <c r="T586" s="267"/>
      <c r="AT586" s="268" t="s">
        <v>145</v>
      </c>
      <c r="AU586" s="268" t="s">
        <v>86</v>
      </c>
      <c r="AV586" s="13" t="s">
        <v>86</v>
      </c>
      <c r="AW586" s="13" t="s">
        <v>41</v>
      </c>
      <c r="AX586" s="13" t="s">
        <v>78</v>
      </c>
      <c r="AY586" s="268" t="s">
        <v>136</v>
      </c>
    </row>
    <row r="587" s="14" customFormat="1">
      <c r="B587" s="269"/>
      <c r="C587" s="270"/>
      <c r="D587" s="249" t="s">
        <v>145</v>
      </c>
      <c r="E587" s="271" t="s">
        <v>34</v>
      </c>
      <c r="F587" s="272" t="s">
        <v>148</v>
      </c>
      <c r="G587" s="270"/>
      <c r="H587" s="273">
        <v>25</v>
      </c>
      <c r="I587" s="274"/>
      <c r="J587" s="270"/>
      <c r="K587" s="270"/>
      <c r="L587" s="275"/>
      <c r="M587" s="276"/>
      <c r="N587" s="277"/>
      <c r="O587" s="277"/>
      <c r="P587" s="277"/>
      <c r="Q587" s="277"/>
      <c r="R587" s="277"/>
      <c r="S587" s="277"/>
      <c r="T587" s="278"/>
      <c r="AT587" s="279" t="s">
        <v>145</v>
      </c>
      <c r="AU587" s="279" t="s">
        <v>86</v>
      </c>
      <c r="AV587" s="14" t="s">
        <v>143</v>
      </c>
      <c r="AW587" s="14" t="s">
        <v>41</v>
      </c>
      <c r="AX587" s="14" t="s">
        <v>25</v>
      </c>
      <c r="AY587" s="279" t="s">
        <v>136</v>
      </c>
    </row>
    <row r="588" s="1" customFormat="1" ht="25.5" customHeight="1">
      <c r="B588" s="46"/>
      <c r="C588" s="235" t="s">
        <v>872</v>
      </c>
      <c r="D588" s="235" t="s">
        <v>138</v>
      </c>
      <c r="E588" s="236" t="s">
        <v>873</v>
      </c>
      <c r="F588" s="237" t="s">
        <v>874</v>
      </c>
      <c r="G588" s="238" t="s">
        <v>209</v>
      </c>
      <c r="H588" s="239">
        <v>31</v>
      </c>
      <c r="I588" s="240"/>
      <c r="J588" s="241">
        <f>ROUND(I588*H588,2)</f>
        <v>0</v>
      </c>
      <c r="K588" s="237" t="s">
        <v>142</v>
      </c>
      <c r="L588" s="72"/>
      <c r="M588" s="242" t="s">
        <v>34</v>
      </c>
      <c r="N588" s="243" t="s">
        <v>49</v>
      </c>
      <c r="O588" s="47"/>
      <c r="P588" s="244">
        <f>O588*H588</f>
        <v>0</v>
      </c>
      <c r="Q588" s="244">
        <v>0.29220869999999999</v>
      </c>
      <c r="R588" s="244">
        <f>Q588*H588</f>
        <v>9.0584696999999998</v>
      </c>
      <c r="S588" s="244">
        <v>0</v>
      </c>
      <c r="T588" s="245">
        <f>S588*H588</f>
        <v>0</v>
      </c>
      <c r="AR588" s="24" t="s">
        <v>143</v>
      </c>
      <c r="AT588" s="24" t="s">
        <v>138</v>
      </c>
      <c r="AU588" s="24" t="s">
        <v>86</v>
      </c>
      <c r="AY588" s="24" t="s">
        <v>136</v>
      </c>
      <c r="BE588" s="246">
        <f>IF(N588="základní",J588,0)</f>
        <v>0</v>
      </c>
      <c r="BF588" s="246">
        <f>IF(N588="snížená",J588,0)</f>
        <v>0</v>
      </c>
      <c r="BG588" s="246">
        <f>IF(N588="zákl. přenesená",J588,0)</f>
        <v>0</v>
      </c>
      <c r="BH588" s="246">
        <f>IF(N588="sníž. přenesená",J588,0)</f>
        <v>0</v>
      </c>
      <c r="BI588" s="246">
        <f>IF(N588="nulová",J588,0)</f>
        <v>0</v>
      </c>
      <c r="BJ588" s="24" t="s">
        <v>25</v>
      </c>
      <c r="BK588" s="246">
        <f>ROUND(I588*H588,2)</f>
        <v>0</v>
      </c>
      <c r="BL588" s="24" t="s">
        <v>143</v>
      </c>
      <c r="BM588" s="24" t="s">
        <v>875</v>
      </c>
    </row>
    <row r="589" s="12" customFormat="1">
      <c r="B589" s="247"/>
      <c r="C589" s="248"/>
      <c r="D589" s="249" t="s">
        <v>145</v>
      </c>
      <c r="E589" s="250" t="s">
        <v>34</v>
      </c>
      <c r="F589" s="251" t="s">
        <v>876</v>
      </c>
      <c r="G589" s="248"/>
      <c r="H589" s="250" t="s">
        <v>34</v>
      </c>
      <c r="I589" s="252"/>
      <c r="J589" s="248"/>
      <c r="K589" s="248"/>
      <c r="L589" s="253"/>
      <c r="M589" s="254"/>
      <c r="N589" s="255"/>
      <c r="O589" s="255"/>
      <c r="P589" s="255"/>
      <c r="Q589" s="255"/>
      <c r="R589" s="255"/>
      <c r="S589" s="255"/>
      <c r="T589" s="256"/>
      <c r="AT589" s="257" t="s">
        <v>145</v>
      </c>
      <c r="AU589" s="257" t="s">
        <v>86</v>
      </c>
      <c r="AV589" s="12" t="s">
        <v>25</v>
      </c>
      <c r="AW589" s="12" t="s">
        <v>41</v>
      </c>
      <c r="AX589" s="12" t="s">
        <v>78</v>
      </c>
      <c r="AY589" s="257" t="s">
        <v>136</v>
      </c>
    </row>
    <row r="590" s="13" customFormat="1">
      <c r="B590" s="258"/>
      <c r="C590" s="259"/>
      <c r="D590" s="249" t="s">
        <v>145</v>
      </c>
      <c r="E590" s="260" t="s">
        <v>34</v>
      </c>
      <c r="F590" s="261" t="s">
        <v>877</v>
      </c>
      <c r="G590" s="259"/>
      <c r="H590" s="262">
        <v>31</v>
      </c>
      <c r="I590" s="263"/>
      <c r="J590" s="259"/>
      <c r="K590" s="259"/>
      <c r="L590" s="264"/>
      <c r="M590" s="265"/>
      <c r="N590" s="266"/>
      <c r="O590" s="266"/>
      <c r="P590" s="266"/>
      <c r="Q590" s="266"/>
      <c r="R590" s="266"/>
      <c r="S590" s="266"/>
      <c r="T590" s="267"/>
      <c r="AT590" s="268" t="s">
        <v>145</v>
      </c>
      <c r="AU590" s="268" t="s">
        <v>86</v>
      </c>
      <c r="AV590" s="13" t="s">
        <v>86</v>
      </c>
      <c r="AW590" s="13" t="s">
        <v>41</v>
      </c>
      <c r="AX590" s="13" t="s">
        <v>78</v>
      </c>
      <c r="AY590" s="268" t="s">
        <v>136</v>
      </c>
    </row>
    <row r="591" s="14" customFormat="1">
      <c r="B591" s="269"/>
      <c r="C591" s="270"/>
      <c r="D591" s="249" t="s">
        <v>145</v>
      </c>
      <c r="E591" s="271" t="s">
        <v>34</v>
      </c>
      <c r="F591" s="272" t="s">
        <v>148</v>
      </c>
      <c r="G591" s="270"/>
      <c r="H591" s="273">
        <v>31</v>
      </c>
      <c r="I591" s="274"/>
      <c r="J591" s="270"/>
      <c r="K591" s="270"/>
      <c r="L591" s="275"/>
      <c r="M591" s="276"/>
      <c r="N591" s="277"/>
      <c r="O591" s="277"/>
      <c r="P591" s="277"/>
      <c r="Q591" s="277"/>
      <c r="R591" s="277"/>
      <c r="S591" s="277"/>
      <c r="T591" s="278"/>
      <c r="AT591" s="279" t="s">
        <v>145</v>
      </c>
      <c r="AU591" s="279" t="s">
        <v>86</v>
      </c>
      <c r="AV591" s="14" t="s">
        <v>143</v>
      </c>
      <c r="AW591" s="14" t="s">
        <v>41</v>
      </c>
      <c r="AX591" s="14" t="s">
        <v>25</v>
      </c>
      <c r="AY591" s="279" t="s">
        <v>136</v>
      </c>
    </row>
    <row r="592" s="1" customFormat="1" ht="16.5" customHeight="1">
      <c r="B592" s="46"/>
      <c r="C592" s="283" t="s">
        <v>878</v>
      </c>
      <c r="D592" s="283" t="s">
        <v>390</v>
      </c>
      <c r="E592" s="284" t="s">
        <v>879</v>
      </c>
      <c r="F592" s="285" t="s">
        <v>880</v>
      </c>
      <c r="G592" s="286" t="s">
        <v>254</v>
      </c>
      <c r="H592" s="287">
        <v>1</v>
      </c>
      <c r="I592" s="288"/>
      <c r="J592" s="289">
        <f>ROUND(I592*H592,2)</f>
        <v>0</v>
      </c>
      <c r="K592" s="285" t="s">
        <v>34</v>
      </c>
      <c r="L592" s="290"/>
      <c r="M592" s="291" t="s">
        <v>34</v>
      </c>
      <c r="N592" s="292" t="s">
        <v>49</v>
      </c>
      <c r="O592" s="47"/>
      <c r="P592" s="244">
        <f>O592*H592</f>
        <v>0</v>
      </c>
      <c r="Q592" s="244">
        <v>0</v>
      </c>
      <c r="R592" s="244">
        <f>Q592*H592</f>
        <v>0</v>
      </c>
      <c r="S592" s="244">
        <v>0</v>
      </c>
      <c r="T592" s="245">
        <f>S592*H592</f>
        <v>0</v>
      </c>
      <c r="AR592" s="24" t="s">
        <v>179</v>
      </c>
      <c r="AT592" s="24" t="s">
        <v>390</v>
      </c>
      <c r="AU592" s="24" t="s">
        <v>86</v>
      </c>
      <c r="AY592" s="24" t="s">
        <v>136</v>
      </c>
      <c r="BE592" s="246">
        <f>IF(N592="základní",J592,0)</f>
        <v>0</v>
      </c>
      <c r="BF592" s="246">
        <f>IF(N592="snížená",J592,0)</f>
        <v>0</v>
      </c>
      <c r="BG592" s="246">
        <f>IF(N592="zákl. přenesená",J592,0)</f>
        <v>0</v>
      </c>
      <c r="BH592" s="246">
        <f>IF(N592="sníž. přenesená",J592,0)</f>
        <v>0</v>
      </c>
      <c r="BI592" s="246">
        <f>IF(N592="nulová",J592,0)</f>
        <v>0</v>
      </c>
      <c r="BJ592" s="24" t="s">
        <v>25</v>
      </c>
      <c r="BK592" s="246">
        <f>ROUND(I592*H592,2)</f>
        <v>0</v>
      </c>
      <c r="BL592" s="24" t="s">
        <v>143</v>
      </c>
      <c r="BM592" s="24" t="s">
        <v>881</v>
      </c>
    </row>
    <row r="593" s="12" customFormat="1">
      <c r="B593" s="247"/>
      <c r="C593" s="248"/>
      <c r="D593" s="249" t="s">
        <v>145</v>
      </c>
      <c r="E593" s="250" t="s">
        <v>34</v>
      </c>
      <c r="F593" s="251" t="s">
        <v>882</v>
      </c>
      <c r="G593" s="248"/>
      <c r="H593" s="250" t="s">
        <v>34</v>
      </c>
      <c r="I593" s="252"/>
      <c r="J593" s="248"/>
      <c r="K593" s="248"/>
      <c r="L593" s="253"/>
      <c r="M593" s="254"/>
      <c r="N593" s="255"/>
      <c r="O593" s="255"/>
      <c r="P593" s="255"/>
      <c r="Q593" s="255"/>
      <c r="R593" s="255"/>
      <c r="S593" s="255"/>
      <c r="T593" s="256"/>
      <c r="AT593" s="257" t="s">
        <v>145</v>
      </c>
      <c r="AU593" s="257" t="s">
        <v>86</v>
      </c>
      <c r="AV593" s="12" t="s">
        <v>25</v>
      </c>
      <c r="AW593" s="12" t="s">
        <v>41</v>
      </c>
      <c r="AX593" s="12" t="s">
        <v>78</v>
      </c>
      <c r="AY593" s="257" t="s">
        <v>136</v>
      </c>
    </row>
    <row r="594" s="13" customFormat="1">
      <c r="B594" s="258"/>
      <c r="C594" s="259"/>
      <c r="D594" s="249" t="s">
        <v>145</v>
      </c>
      <c r="E594" s="260" t="s">
        <v>34</v>
      </c>
      <c r="F594" s="261" t="s">
        <v>25</v>
      </c>
      <c r="G594" s="259"/>
      <c r="H594" s="262">
        <v>1</v>
      </c>
      <c r="I594" s="263"/>
      <c r="J594" s="259"/>
      <c r="K594" s="259"/>
      <c r="L594" s="264"/>
      <c r="M594" s="265"/>
      <c r="N594" s="266"/>
      <c r="O594" s="266"/>
      <c r="P594" s="266"/>
      <c r="Q594" s="266"/>
      <c r="R594" s="266"/>
      <c r="S594" s="266"/>
      <c r="T594" s="267"/>
      <c r="AT594" s="268" t="s">
        <v>145</v>
      </c>
      <c r="AU594" s="268" t="s">
        <v>86</v>
      </c>
      <c r="AV594" s="13" t="s">
        <v>86</v>
      </c>
      <c r="AW594" s="13" t="s">
        <v>41</v>
      </c>
      <c r="AX594" s="13" t="s">
        <v>78</v>
      </c>
      <c r="AY594" s="268" t="s">
        <v>136</v>
      </c>
    </row>
    <row r="595" s="14" customFormat="1">
      <c r="B595" s="269"/>
      <c r="C595" s="270"/>
      <c r="D595" s="249" t="s">
        <v>145</v>
      </c>
      <c r="E595" s="271" t="s">
        <v>34</v>
      </c>
      <c r="F595" s="272" t="s">
        <v>148</v>
      </c>
      <c r="G595" s="270"/>
      <c r="H595" s="273">
        <v>1</v>
      </c>
      <c r="I595" s="274"/>
      <c r="J595" s="270"/>
      <c r="K595" s="270"/>
      <c r="L595" s="275"/>
      <c r="M595" s="276"/>
      <c r="N595" s="277"/>
      <c r="O595" s="277"/>
      <c r="P595" s="277"/>
      <c r="Q595" s="277"/>
      <c r="R595" s="277"/>
      <c r="S595" s="277"/>
      <c r="T595" s="278"/>
      <c r="AT595" s="279" t="s">
        <v>145</v>
      </c>
      <c r="AU595" s="279" t="s">
        <v>86</v>
      </c>
      <c r="AV595" s="14" t="s">
        <v>143</v>
      </c>
      <c r="AW595" s="14" t="s">
        <v>41</v>
      </c>
      <c r="AX595" s="14" t="s">
        <v>25</v>
      </c>
      <c r="AY595" s="279" t="s">
        <v>136</v>
      </c>
    </row>
    <row r="596" s="1" customFormat="1" ht="16.5" customHeight="1">
      <c r="B596" s="46"/>
      <c r="C596" s="283" t="s">
        <v>883</v>
      </c>
      <c r="D596" s="283" t="s">
        <v>390</v>
      </c>
      <c r="E596" s="284" t="s">
        <v>884</v>
      </c>
      <c r="F596" s="285" t="s">
        <v>885</v>
      </c>
      <c r="G596" s="286" t="s">
        <v>254</v>
      </c>
      <c r="H596" s="287">
        <v>1</v>
      </c>
      <c r="I596" s="288"/>
      <c r="J596" s="289">
        <f>ROUND(I596*H596,2)</f>
        <v>0</v>
      </c>
      <c r="K596" s="285" t="s">
        <v>34</v>
      </c>
      <c r="L596" s="290"/>
      <c r="M596" s="291" t="s">
        <v>34</v>
      </c>
      <c r="N596" s="292" t="s">
        <v>49</v>
      </c>
      <c r="O596" s="47"/>
      <c r="P596" s="244">
        <f>O596*H596</f>
        <v>0</v>
      </c>
      <c r="Q596" s="244">
        <v>0</v>
      </c>
      <c r="R596" s="244">
        <f>Q596*H596</f>
        <v>0</v>
      </c>
      <c r="S596" s="244">
        <v>0</v>
      </c>
      <c r="T596" s="245">
        <f>S596*H596</f>
        <v>0</v>
      </c>
      <c r="AR596" s="24" t="s">
        <v>179</v>
      </c>
      <c r="AT596" s="24" t="s">
        <v>390</v>
      </c>
      <c r="AU596" s="24" t="s">
        <v>86</v>
      </c>
      <c r="AY596" s="24" t="s">
        <v>136</v>
      </c>
      <c r="BE596" s="246">
        <f>IF(N596="základní",J596,0)</f>
        <v>0</v>
      </c>
      <c r="BF596" s="246">
        <f>IF(N596="snížená",J596,0)</f>
        <v>0</v>
      </c>
      <c r="BG596" s="246">
        <f>IF(N596="zákl. přenesená",J596,0)</f>
        <v>0</v>
      </c>
      <c r="BH596" s="246">
        <f>IF(N596="sníž. přenesená",J596,0)</f>
        <v>0</v>
      </c>
      <c r="BI596" s="246">
        <f>IF(N596="nulová",J596,0)</f>
        <v>0</v>
      </c>
      <c r="BJ596" s="24" t="s">
        <v>25</v>
      </c>
      <c r="BK596" s="246">
        <f>ROUND(I596*H596,2)</f>
        <v>0</v>
      </c>
      <c r="BL596" s="24" t="s">
        <v>143</v>
      </c>
      <c r="BM596" s="24" t="s">
        <v>886</v>
      </c>
    </row>
    <row r="597" s="12" customFormat="1">
      <c r="B597" s="247"/>
      <c r="C597" s="248"/>
      <c r="D597" s="249" t="s">
        <v>145</v>
      </c>
      <c r="E597" s="250" t="s">
        <v>34</v>
      </c>
      <c r="F597" s="251" t="s">
        <v>887</v>
      </c>
      <c r="G597" s="248"/>
      <c r="H597" s="250" t="s">
        <v>34</v>
      </c>
      <c r="I597" s="252"/>
      <c r="J597" s="248"/>
      <c r="K597" s="248"/>
      <c r="L597" s="253"/>
      <c r="M597" s="254"/>
      <c r="N597" s="255"/>
      <c r="O597" s="255"/>
      <c r="P597" s="255"/>
      <c r="Q597" s="255"/>
      <c r="R597" s="255"/>
      <c r="S597" s="255"/>
      <c r="T597" s="256"/>
      <c r="AT597" s="257" t="s">
        <v>145</v>
      </c>
      <c r="AU597" s="257" t="s">
        <v>86</v>
      </c>
      <c r="AV597" s="12" t="s">
        <v>25</v>
      </c>
      <c r="AW597" s="12" t="s">
        <v>41</v>
      </c>
      <c r="AX597" s="12" t="s">
        <v>78</v>
      </c>
      <c r="AY597" s="257" t="s">
        <v>136</v>
      </c>
    </row>
    <row r="598" s="13" customFormat="1">
      <c r="B598" s="258"/>
      <c r="C598" s="259"/>
      <c r="D598" s="249" t="s">
        <v>145</v>
      </c>
      <c r="E598" s="260" t="s">
        <v>34</v>
      </c>
      <c r="F598" s="261" t="s">
        <v>25</v>
      </c>
      <c r="G598" s="259"/>
      <c r="H598" s="262">
        <v>1</v>
      </c>
      <c r="I598" s="263"/>
      <c r="J598" s="259"/>
      <c r="K598" s="259"/>
      <c r="L598" s="264"/>
      <c r="M598" s="265"/>
      <c r="N598" s="266"/>
      <c r="O598" s="266"/>
      <c r="P598" s="266"/>
      <c r="Q598" s="266"/>
      <c r="R598" s="266"/>
      <c r="S598" s="266"/>
      <c r="T598" s="267"/>
      <c r="AT598" s="268" t="s">
        <v>145</v>
      </c>
      <c r="AU598" s="268" t="s">
        <v>86</v>
      </c>
      <c r="AV598" s="13" t="s">
        <v>86</v>
      </c>
      <c r="AW598" s="13" t="s">
        <v>41</v>
      </c>
      <c r="AX598" s="13" t="s">
        <v>78</v>
      </c>
      <c r="AY598" s="268" t="s">
        <v>136</v>
      </c>
    </row>
    <row r="599" s="14" customFormat="1">
      <c r="B599" s="269"/>
      <c r="C599" s="270"/>
      <c r="D599" s="249" t="s">
        <v>145</v>
      </c>
      <c r="E599" s="271" t="s">
        <v>34</v>
      </c>
      <c r="F599" s="272" t="s">
        <v>148</v>
      </c>
      <c r="G599" s="270"/>
      <c r="H599" s="273">
        <v>1</v>
      </c>
      <c r="I599" s="274"/>
      <c r="J599" s="270"/>
      <c r="K599" s="270"/>
      <c r="L599" s="275"/>
      <c r="M599" s="276"/>
      <c r="N599" s="277"/>
      <c r="O599" s="277"/>
      <c r="P599" s="277"/>
      <c r="Q599" s="277"/>
      <c r="R599" s="277"/>
      <c r="S599" s="277"/>
      <c r="T599" s="278"/>
      <c r="AT599" s="279" t="s">
        <v>145</v>
      </c>
      <c r="AU599" s="279" t="s">
        <v>86</v>
      </c>
      <c r="AV599" s="14" t="s">
        <v>143</v>
      </c>
      <c r="AW599" s="14" t="s">
        <v>41</v>
      </c>
      <c r="AX599" s="14" t="s">
        <v>25</v>
      </c>
      <c r="AY599" s="279" t="s">
        <v>136</v>
      </c>
    </row>
    <row r="600" s="1" customFormat="1" ht="16.5" customHeight="1">
      <c r="B600" s="46"/>
      <c r="C600" s="283" t="s">
        <v>888</v>
      </c>
      <c r="D600" s="283" t="s">
        <v>390</v>
      </c>
      <c r="E600" s="284" t="s">
        <v>889</v>
      </c>
      <c r="F600" s="285" t="s">
        <v>890</v>
      </c>
      <c r="G600" s="286" t="s">
        <v>254</v>
      </c>
      <c r="H600" s="287">
        <v>1</v>
      </c>
      <c r="I600" s="288"/>
      <c r="J600" s="289">
        <f>ROUND(I600*H600,2)</f>
        <v>0</v>
      </c>
      <c r="K600" s="285" t="s">
        <v>34</v>
      </c>
      <c r="L600" s="290"/>
      <c r="M600" s="291" t="s">
        <v>34</v>
      </c>
      <c r="N600" s="292" t="s">
        <v>49</v>
      </c>
      <c r="O600" s="47"/>
      <c r="P600" s="244">
        <f>O600*H600</f>
        <v>0</v>
      </c>
      <c r="Q600" s="244">
        <v>0</v>
      </c>
      <c r="R600" s="244">
        <f>Q600*H600</f>
        <v>0</v>
      </c>
      <c r="S600" s="244">
        <v>0</v>
      </c>
      <c r="T600" s="245">
        <f>S600*H600</f>
        <v>0</v>
      </c>
      <c r="AR600" s="24" t="s">
        <v>179</v>
      </c>
      <c r="AT600" s="24" t="s">
        <v>390</v>
      </c>
      <c r="AU600" s="24" t="s">
        <v>86</v>
      </c>
      <c r="AY600" s="24" t="s">
        <v>136</v>
      </c>
      <c r="BE600" s="246">
        <f>IF(N600="základní",J600,0)</f>
        <v>0</v>
      </c>
      <c r="BF600" s="246">
        <f>IF(N600="snížená",J600,0)</f>
        <v>0</v>
      </c>
      <c r="BG600" s="246">
        <f>IF(N600="zákl. přenesená",J600,0)</f>
        <v>0</v>
      </c>
      <c r="BH600" s="246">
        <f>IF(N600="sníž. přenesená",J600,0)</f>
        <v>0</v>
      </c>
      <c r="BI600" s="246">
        <f>IF(N600="nulová",J600,0)</f>
        <v>0</v>
      </c>
      <c r="BJ600" s="24" t="s">
        <v>25</v>
      </c>
      <c r="BK600" s="246">
        <f>ROUND(I600*H600,2)</f>
        <v>0</v>
      </c>
      <c r="BL600" s="24" t="s">
        <v>143</v>
      </c>
      <c r="BM600" s="24" t="s">
        <v>891</v>
      </c>
    </row>
    <row r="601" s="12" customFormat="1">
      <c r="B601" s="247"/>
      <c r="C601" s="248"/>
      <c r="D601" s="249" t="s">
        <v>145</v>
      </c>
      <c r="E601" s="250" t="s">
        <v>34</v>
      </c>
      <c r="F601" s="251" t="s">
        <v>892</v>
      </c>
      <c r="G601" s="248"/>
      <c r="H601" s="250" t="s">
        <v>34</v>
      </c>
      <c r="I601" s="252"/>
      <c r="J601" s="248"/>
      <c r="K601" s="248"/>
      <c r="L601" s="253"/>
      <c r="M601" s="254"/>
      <c r="N601" s="255"/>
      <c r="O601" s="255"/>
      <c r="P601" s="255"/>
      <c r="Q601" s="255"/>
      <c r="R601" s="255"/>
      <c r="S601" s="255"/>
      <c r="T601" s="256"/>
      <c r="AT601" s="257" t="s">
        <v>145</v>
      </c>
      <c r="AU601" s="257" t="s">
        <v>86</v>
      </c>
      <c r="AV601" s="12" t="s">
        <v>25</v>
      </c>
      <c r="AW601" s="12" t="s">
        <v>41</v>
      </c>
      <c r="AX601" s="12" t="s">
        <v>78</v>
      </c>
      <c r="AY601" s="257" t="s">
        <v>136</v>
      </c>
    </row>
    <row r="602" s="13" customFormat="1">
      <c r="B602" s="258"/>
      <c r="C602" s="259"/>
      <c r="D602" s="249" t="s">
        <v>145</v>
      </c>
      <c r="E602" s="260" t="s">
        <v>34</v>
      </c>
      <c r="F602" s="261" t="s">
        <v>25</v>
      </c>
      <c r="G602" s="259"/>
      <c r="H602" s="262">
        <v>1</v>
      </c>
      <c r="I602" s="263"/>
      <c r="J602" s="259"/>
      <c r="K602" s="259"/>
      <c r="L602" s="264"/>
      <c r="M602" s="265"/>
      <c r="N602" s="266"/>
      <c r="O602" s="266"/>
      <c r="P602" s="266"/>
      <c r="Q602" s="266"/>
      <c r="R602" s="266"/>
      <c r="S602" s="266"/>
      <c r="T602" s="267"/>
      <c r="AT602" s="268" t="s">
        <v>145</v>
      </c>
      <c r="AU602" s="268" t="s">
        <v>86</v>
      </c>
      <c r="AV602" s="13" t="s">
        <v>86</v>
      </c>
      <c r="AW602" s="13" t="s">
        <v>41</v>
      </c>
      <c r="AX602" s="13" t="s">
        <v>78</v>
      </c>
      <c r="AY602" s="268" t="s">
        <v>136</v>
      </c>
    </row>
    <row r="603" s="14" customFormat="1">
      <c r="B603" s="269"/>
      <c r="C603" s="270"/>
      <c r="D603" s="249" t="s">
        <v>145</v>
      </c>
      <c r="E603" s="271" t="s">
        <v>34</v>
      </c>
      <c r="F603" s="272" t="s">
        <v>148</v>
      </c>
      <c r="G603" s="270"/>
      <c r="H603" s="273">
        <v>1</v>
      </c>
      <c r="I603" s="274"/>
      <c r="J603" s="270"/>
      <c r="K603" s="270"/>
      <c r="L603" s="275"/>
      <c r="M603" s="276"/>
      <c r="N603" s="277"/>
      <c r="O603" s="277"/>
      <c r="P603" s="277"/>
      <c r="Q603" s="277"/>
      <c r="R603" s="277"/>
      <c r="S603" s="277"/>
      <c r="T603" s="278"/>
      <c r="AT603" s="279" t="s">
        <v>145</v>
      </c>
      <c r="AU603" s="279" t="s">
        <v>86</v>
      </c>
      <c r="AV603" s="14" t="s">
        <v>143</v>
      </c>
      <c r="AW603" s="14" t="s">
        <v>41</v>
      </c>
      <c r="AX603" s="14" t="s">
        <v>25</v>
      </c>
      <c r="AY603" s="279" t="s">
        <v>136</v>
      </c>
    </row>
    <row r="604" s="1" customFormat="1" ht="16.5" customHeight="1">
      <c r="B604" s="46"/>
      <c r="C604" s="283" t="s">
        <v>893</v>
      </c>
      <c r="D604" s="283" t="s">
        <v>390</v>
      </c>
      <c r="E604" s="284" t="s">
        <v>894</v>
      </c>
      <c r="F604" s="285" t="s">
        <v>895</v>
      </c>
      <c r="G604" s="286" t="s">
        <v>254</v>
      </c>
      <c r="H604" s="287">
        <v>1</v>
      </c>
      <c r="I604" s="288"/>
      <c r="J604" s="289">
        <f>ROUND(I604*H604,2)</f>
        <v>0</v>
      </c>
      <c r="K604" s="285" t="s">
        <v>34</v>
      </c>
      <c r="L604" s="290"/>
      <c r="M604" s="291" t="s">
        <v>34</v>
      </c>
      <c r="N604" s="292" t="s">
        <v>49</v>
      </c>
      <c r="O604" s="47"/>
      <c r="P604" s="244">
        <f>O604*H604</f>
        <v>0</v>
      </c>
      <c r="Q604" s="244">
        <v>0</v>
      </c>
      <c r="R604" s="244">
        <f>Q604*H604</f>
        <v>0</v>
      </c>
      <c r="S604" s="244">
        <v>0</v>
      </c>
      <c r="T604" s="245">
        <f>S604*H604</f>
        <v>0</v>
      </c>
      <c r="AR604" s="24" t="s">
        <v>179</v>
      </c>
      <c r="AT604" s="24" t="s">
        <v>390</v>
      </c>
      <c r="AU604" s="24" t="s">
        <v>86</v>
      </c>
      <c r="AY604" s="24" t="s">
        <v>136</v>
      </c>
      <c r="BE604" s="246">
        <f>IF(N604="základní",J604,0)</f>
        <v>0</v>
      </c>
      <c r="BF604" s="246">
        <f>IF(N604="snížená",J604,0)</f>
        <v>0</v>
      </c>
      <c r="BG604" s="246">
        <f>IF(N604="zákl. přenesená",J604,0)</f>
        <v>0</v>
      </c>
      <c r="BH604" s="246">
        <f>IF(N604="sníž. přenesená",J604,0)</f>
        <v>0</v>
      </c>
      <c r="BI604" s="246">
        <f>IF(N604="nulová",J604,0)</f>
        <v>0</v>
      </c>
      <c r="BJ604" s="24" t="s">
        <v>25</v>
      </c>
      <c r="BK604" s="246">
        <f>ROUND(I604*H604,2)</f>
        <v>0</v>
      </c>
      <c r="BL604" s="24" t="s">
        <v>143</v>
      </c>
      <c r="BM604" s="24" t="s">
        <v>896</v>
      </c>
    </row>
    <row r="605" s="12" customFormat="1">
      <c r="B605" s="247"/>
      <c r="C605" s="248"/>
      <c r="D605" s="249" t="s">
        <v>145</v>
      </c>
      <c r="E605" s="250" t="s">
        <v>34</v>
      </c>
      <c r="F605" s="251" t="s">
        <v>897</v>
      </c>
      <c r="G605" s="248"/>
      <c r="H605" s="250" t="s">
        <v>34</v>
      </c>
      <c r="I605" s="252"/>
      <c r="J605" s="248"/>
      <c r="K605" s="248"/>
      <c r="L605" s="253"/>
      <c r="M605" s="254"/>
      <c r="N605" s="255"/>
      <c r="O605" s="255"/>
      <c r="P605" s="255"/>
      <c r="Q605" s="255"/>
      <c r="R605" s="255"/>
      <c r="S605" s="255"/>
      <c r="T605" s="256"/>
      <c r="AT605" s="257" t="s">
        <v>145</v>
      </c>
      <c r="AU605" s="257" t="s">
        <v>86</v>
      </c>
      <c r="AV605" s="12" t="s">
        <v>25</v>
      </c>
      <c r="AW605" s="12" t="s">
        <v>41</v>
      </c>
      <c r="AX605" s="12" t="s">
        <v>78</v>
      </c>
      <c r="AY605" s="257" t="s">
        <v>136</v>
      </c>
    </row>
    <row r="606" s="13" customFormat="1">
      <c r="B606" s="258"/>
      <c r="C606" s="259"/>
      <c r="D606" s="249" t="s">
        <v>145</v>
      </c>
      <c r="E606" s="260" t="s">
        <v>34</v>
      </c>
      <c r="F606" s="261" t="s">
        <v>25</v>
      </c>
      <c r="G606" s="259"/>
      <c r="H606" s="262">
        <v>1</v>
      </c>
      <c r="I606" s="263"/>
      <c r="J606" s="259"/>
      <c r="K606" s="259"/>
      <c r="L606" s="264"/>
      <c r="M606" s="265"/>
      <c r="N606" s="266"/>
      <c r="O606" s="266"/>
      <c r="P606" s="266"/>
      <c r="Q606" s="266"/>
      <c r="R606" s="266"/>
      <c r="S606" s="266"/>
      <c r="T606" s="267"/>
      <c r="AT606" s="268" t="s">
        <v>145</v>
      </c>
      <c r="AU606" s="268" t="s">
        <v>86</v>
      </c>
      <c r="AV606" s="13" t="s">
        <v>86</v>
      </c>
      <c r="AW606" s="13" t="s">
        <v>41</v>
      </c>
      <c r="AX606" s="13" t="s">
        <v>78</v>
      </c>
      <c r="AY606" s="268" t="s">
        <v>136</v>
      </c>
    </row>
    <row r="607" s="14" customFormat="1">
      <c r="B607" s="269"/>
      <c r="C607" s="270"/>
      <c r="D607" s="249" t="s">
        <v>145</v>
      </c>
      <c r="E607" s="271" t="s">
        <v>34</v>
      </c>
      <c r="F607" s="272" t="s">
        <v>148</v>
      </c>
      <c r="G607" s="270"/>
      <c r="H607" s="273">
        <v>1</v>
      </c>
      <c r="I607" s="274"/>
      <c r="J607" s="270"/>
      <c r="K607" s="270"/>
      <c r="L607" s="275"/>
      <c r="M607" s="276"/>
      <c r="N607" s="277"/>
      <c r="O607" s="277"/>
      <c r="P607" s="277"/>
      <c r="Q607" s="277"/>
      <c r="R607" s="277"/>
      <c r="S607" s="277"/>
      <c r="T607" s="278"/>
      <c r="AT607" s="279" t="s">
        <v>145</v>
      </c>
      <c r="AU607" s="279" t="s">
        <v>86</v>
      </c>
      <c r="AV607" s="14" t="s">
        <v>143</v>
      </c>
      <c r="AW607" s="14" t="s">
        <v>41</v>
      </c>
      <c r="AX607" s="14" t="s">
        <v>25</v>
      </c>
      <c r="AY607" s="279" t="s">
        <v>136</v>
      </c>
    </row>
    <row r="608" s="1" customFormat="1" ht="16.5" customHeight="1">
      <c r="B608" s="46"/>
      <c r="C608" s="283" t="s">
        <v>898</v>
      </c>
      <c r="D608" s="283" t="s">
        <v>390</v>
      </c>
      <c r="E608" s="284" t="s">
        <v>899</v>
      </c>
      <c r="F608" s="285" t="s">
        <v>900</v>
      </c>
      <c r="G608" s="286" t="s">
        <v>254</v>
      </c>
      <c r="H608" s="287">
        <v>1</v>
      </c>
      <c r="I608" s="288"/>
      <c r="J608" s="289">
        <f>ROUND(I608*H608,2)</f>
        <v>0</v>
      </c>
      <c r="K608" s="285" t="s">
        <v>34</v>
      </c>
      <c r="L608" s="290"/>
      <c r="M608" s="291" t="s">
        <v>34</v>
      </c>
      <c r="N608" s="292" t="s">
        <v>49</v>
      </c>
      <c r="O608" s="47"/>
      <c r="P608" s="244">
        <f>O608*H608</f>
        <v>0</v>
      </c>
      <c r="Q608" s="244">
        <v>0</v>
      </c>
      <c r="R608" s="244">
        <f>Q608*H608</f>
        <v>0</v>
      </c>
      <c r="S608" s="244">
        <v>0</v>
      </c>
      <c r="T608" s="245">
        <f>S608*H608</f>
        <v>0</v>
      </c>
      <c r="AR608" s="24" t="s">
        <v>179</v>
      </c>
      <c r="AT608" s="24" t="s">
        <v>390</v>
      </c>
      <c r="AU608" s="24" t="s">
        <v>86</v>
      </c>
      <c r="AY608" s="24" t="s">
        <v>136</v>
      </c>
      <c r="BE608" s="246">
        <f>IF(N608="základní",J608,0)</f>
        <v>0</v>
      </c>
      <c r="BF608" s="246">
        <f>IF(N608="snížená",J608,0)</f>
        <v>0</v>
      </c>
      <c r="BG608" s="246">
        <f>IF(N608="zákl. přenesená",J608,0)</f>
        <v>0</v>
      </c>
      <c r="BH608" s="246">
        <f>IF(N608="sníž. přenesená",J608,0)</f>
        <v>0</v>
      </c>
      <c r="BI608" s="246">
        <f>IF(N608="nulová",J608,0)</f>
        <v>0</v>
      </c>
      <c r="BJ608" s="24" t="s">
        <v>25</v>
      </c>
      <c r="BK608" s="246">
        <f>ROUND(I608*H608,2)</f>
        <v>0</v>
      </c>
      <c r="BL608" s="24" t="s">
        <v>143</v>
      </c>
      <c r="BM608" s="24" t="s">
        <v>901</v>
      </c>
    </row>
    <row r="609" s="12" customFormat="1">
      <c r="B609" s="247"/>
      <c r="C609" s="248"/>
      <c r="D609" s="249" t="s">
        <v>145</v>
      </c>
      <c r="E609" s="250" t="s">
        <v>34</v>
      </c>
      <c r="F609" s="251" t="s">
        <v>902</v>
      </c>
      <c r="G609" s="248"/>
      <c r="H609" s="250" t="s">
        <v>34</v>
      </c>
      <c r="I609" s="252"/>
      <c r="J609" s="248"/>
      <c r="K609" s="248"/>
      <c r="L609" s="253"/>
      <c r="M609" s="254"/>
      <c r="N609" s="255"/>
      <c r="O609" s="255"/>
      <c r="P609" s="255"/>
      <c r="Q609" s="255"/>
      <c r="R609" s="255"/>
      <c r="S609" s="255"/>
      <c r="T609" s="256"/>
      <c r="AT609" s="257" t="s">
        <v>145</v>
      </c>
      <c r="AU609" s="257" t="s">
        <v>86</v>
      </c>
      <c r="AV609" s="12" t="s">
        <v>25</v>
      </c>
      <c r="AW609" s="12" t="s">
        <v>41</v>
      </c>
      <c r="AX609" s="12" t="s">
        <v>78</v>
      </c>
      <c r="AY609" s="257" t="s">
        <v>136</v>
      </c>
    </row>
    <row r="610" s="13" customFormat="1">
      <c r="B610" s="258"/>
      <c r="C610" s="259"/>
      <c r="D610" s="249" t="s">
        <v>145</v>
      </c>
      <c r="E610" s="260" t="s">
        <v>34</v>
      </c>
      <c r="F610" s="261" t="s">
        <v>25</v>
      </c>
      <c r="G610" s="259"/>
      <c r="H610" s="262">
        <v>1</v>
      </c>
      <c r="I610" s="263"/>
      <c r="J610" s="259"/>
      <c r="K610" s="259"/>
      <c r="L610" s="264"/>
      <c r="M610" s="265"/>
      <c r="N610" s="266"/>
      <c r="O610" s="266"/>
      <c r="P610" s="266"/>
      <c r="Q610" s="266"/>
      <c r="R610" s="266"/>
      <c r="S610" s="266"/>
      <c r="T610" s="267"/>
      <c r="AT610" s="268" t="s">
        <v>145</v>
      </c>
      <c r="AU610" s="268" t="s">
        <v>86</v>
      </c>
      <c r="AV610" s="13" t="s">
        <v>86</v>
      </c>
      <c r="AW610" s="13" t="s">
        <v>41</v>
      </c>
      <c r="AX610" s="13" t="s">
        <v>78</v>
      </c>
      <c r="AY610" s="268" t="s">
        <v>136</v>
      </c>
    </row>
    <row r="611" s="14" customFormat="1">
      <c r="B611" s="269"/>
      <c r="C611" s="270"/>
      <c r="D611" s="249" t="s">
        <v>145</v>
      </c>
      <c r="E611" s="271" t="s">
        <v>34</v>
      </c>
      <c r="F611" s="272" t="s">
        <v>148</v>
      </c>
      <c r="G611" s="270"/>
      <c r="H611" s="273">
        <v>1</v>
      </c>
      <c r="I611" s="274"/>
      <c r="J611" s="270"/>
      <c r="K611" s="270"/>
      <c r="L611" s="275"/>
      <c r="M611" s="276"/>
      <c r="N611" s="277"/>
      <c r="O611" s="277"/>
      <c r="P611" s="277"/>
      <c r="Q611" s="277"/>
      <c r="R611" s="277"/>
      <c r="S611" s="277"/>
      <c r="T611" s="278"/>
      <c r="AT611" s="279" t="s">
        <v>145</v>
      </c>
      <c r="AU611" s="279" t="s">
        <v>86</v>
      </c>
      <c r="AV611" s="14" t="s">
        <v>143</v>
      </c>
      <c r="AW611" s="14" t="s">
        <v>41</v>
      </c>
      <c r="AX611" s="14" t="s">
        <v>25</v>
      </c>
      <c r="AY611" s="279" t="s">
        <v>136</v>
      </c>
    </row>
    <row r="612" s="1" customFormat="1" ht="38.25" customHeight="1">
      <c r="B612" s="46"/>
      <c r="C612" s="235" t="s">
        <v>903</v>
      </c>
      <c r="D612" s="235" t="s">
        <v>138</v>
      </c>
      <c r="E612" s="236" t="s">
        <v>904</v>
      </c>
      <c r="F612" s="237" t="s">
        <v>905</v>
      </c>
      <c r="G612" s="238" t="s">
        <v>254</v>
      </c>
      <c r="H612" s="239">
        <v>4</v>
      </c>
      <c r="I612" s="240"/>
      <c r="J612" s="241">
        <f>ROUND(I612*H612,2)</f>
        <v>0</v>
      </c>
      <c r="K612" s="237" t="s">
        <v>142</v>
      </c>
      <c r="L612" s="72"/>
      <c r="M612" s="242" t="s">
        <v>34</v>
      </c>
      <c r="N612" s="243" t="s">
        <v>49</v>
      </c>
      <c r="O612" s="47"/>
      <c r="P612" s="244">
        <f>O612*H612</f>
        <v>0</v>
      </c>
      <c r="Q612" s="244">
        <v>0</v>
      </c>
      <c r="R612" s="244">
        <f>Q612*H612</f>
        <v>0</v>
      </c>
      <c r="S612" s="244">
        <v>0.0040000000000000001</v>
      </c>
      <c r="T612" s="245">
        <f>S612*H612</f>
        <v>0.016</v>
      </c>
      <c r="AR612" s="24" t="s">
        <v>143</v>
      </c>
      <c r="AT612" s="24" t="s">
        <v>138</v>
      </c>
      <c r="AU612" s="24" t="s">
        <v>86</v>
      </c>
      <c r="AY612" s="24" t="s">
        <v>136</v>
      </c>
      <c r="BE612" s="246">
        <f>IF(N612="základní",J612,0)</f>
        <v>0</v>
      </c>
      <c r="BF612" s="246">
        <f>IF(N612="snížená",J612,0)</f>
        <v>0</v>
      </c>
      <c r="BG612" s="246">
        <f>IF(N612="zákl. přenesená",J612,0)</f>
        <v>0</v>
      </c>
      <c r="BH612" s="246">
        <f>IF(N612="sníž. přenesená",J612,0)</f>
        <v>0</v>
      </c>
      <c r="BI612" s="246">
        <f>IF(N612="nulová",J612,0)</f>
        <v>0</v>
      </c>
      <c r="BJ612" s="24" t="s">
        <v>25</v>
      </c>
      <c r="BK612" s="246">
        <f>ROUND(I612*H612,2)</f>
        <v>0</v>
      </c>
      <c r="BL612" s="24" t="s">
        <v>143</v>
      </c>
      <c r="BM612" s="24" t="s">
        <v>906</v>
      </c>
    </row>
    <row r="613" s="12" customFormat="1">
      <c r="B613" s="247"/>
      <c r="C613" s="248"/>
      <c r="D613" s="249" t="s">
        <v>145</v>
      </c>
      <c r="E613" s="250" t="s">
        <v>34</v>
      </c>
      <c r="F613" s="251" t="s">
        <v>401</v>
      </c>
      <c r="G613" s="248"/>
      <c r="H613" s="250" t="s">
        <v>34</v>
      </c>
      <c r="I613" s="252"/>
      <c r="J613" s="248"/>
      <c r="K613" s="248"/>
      <c r="L613" s="253"/>
      <c r="M613" s="254"/>
      <c r="N613" s="255"/>
      <c r="O613" s="255"/>
      <c r="P613" s="255"/>
      <c r="Q613" s="255"/>
      <c r="R613" s="255"/>
      <c r="S613" s="255"/>
      <c r="T613" s="256"/>
      <c r="AT613" s="257" t="s">
        <v>145</v>
      </c>
      <c r="AU613" s="257" t="s">
        <v>86</v>
      </c>
      <c r="AV613" s="12" t="s">
        <v>25</v>
      </c>
      <c r="AW613" s="12" t="s">
        <v>41</v>
      </c>
      <c r="AX613" s="12" t="s">
        <v>78</v>
      </c>
      <c r="AY613" s="257" t="s">
        <v>136</v>
      </c>
    </row>
    <row r="614" s="13" customFormat="1">
      <c r="B614" s="258"/>
      <c r="C614" s="259"/>
      <c r="D614" s="249" t="s">
        <v>145</v>
      </c>
      <c r="E614" s="260" t="s">
        <v>34</v>
      </c>
      <c r="F614" s="261" t="s">
        <v>143</v>
      </c>
      <c r="G614" s="259"/>
      <c r="H614" s="262">
        <v>4</v>
      </c>
      <c r="I614" s="263"/>
      <c r="J614" s="259"/>
      <c r="K614" s="259"/>
      <c r="L614" s="264"/>
      <c r="M614" s="265"/>
      <c r="N614" s="266"/>
      <c r="O614" s="266"/>
      <c r="P614" s="266"/>
      <c r="Q614" s="266"/>
      <c r="R614" s="266"/>
      <c r="S614" s="266"/>
      <c r="T614" s="267"/>
      <c r="AT614" s="268" t="s">
        <v>145</v>
      </c>
      <c r="AU614" s="268" t="s">
        <v>86</v>
      </c>
      <c r="AV614" s="13" t="s">
        <v>86</v>
      </c>
      <c r="AW614" s="13" t="s">
        <v>41</v>
      </c>
      <c r="AX614" s="13" t="s">
        <v>78</v>
      </c>
      <c r="AY614" s="268" t="s">
        <v>136</v>
      </c>
    </row>
    <row r="615" s="14" customFormat="1">
      <c r="B615" s="269"/>
      <c r="C615" s="270"/>
      <c r="D615" s="249" t="s">
        <v>145</v>
      </c>
      <c r="E615" s="271" t="s">
        <v>34</v>
      </c>
      <c r="F615" s="272" t="s">
        <v>148</v>
      </c>
      <c r="G615" s="270"/>
      <c r="H615" s="273">
        <v>4</v>
      </c>
      <c r="I615" s="274"/>
      <c r="J615" s="270"/>
      <c r="K615" s="270"/>
      <c r="L615" s="275"/>
      <c r="M615" s="276"/>
      <c r="N615" s="277"/>
      <c r="O615" s="277"/>
      <c r="P615" s="277"/>
      <c r="Q615" s="277"/>
      <c r="R615" s="277"/>
      <c r="S615" s="277"/>
      <c r="T615" s="278"/>
      <c r="AT615" s="279" t="s">
        <v>145</v>
      </c>
      <c r="AU615" s="279" t="s">
        <v>86</v>
      </c>
      <c r="AV615" s="14" t="s">
        <v>143</v>
      </c>
      <c r="AW615" s="14" t="s">
        <v>41</v>
      </c>
      <c r="AX615" s="14" t="s">
        <v>25</v>
      </c>
      <c r="AY615" s="279" t="s">
        <v>136</v>
      </c>
    </row>
    <row r="616" s="1" customFormat="1" ht="38.25" customHeight="1">
      <c r="B616" s="46"/>
      <c r="C616" s="235" t="s">
        <v>907</v>
      </c>
      <c r="D616" s="235" t="s">
        <v>138</v>
      </c>
      <c r="E616" s="236" t="s">
        <v>908</v>
      </c>
      <c r="F616" s="237" t="s">
        <v>909</v>
      </c>
      <c r="G616" s="238" t="s">
        <v>141</v>
      </c>
      <c r="H616" s="239">
        <v>8</v>
      </c>
      <c r="I616" s="240"/>
      <c r="J616" s="241">
        <f>ROUND(I616*H616,2)</f>
        <v>0</v>
      </c>
      <c r="K616" s="237" t="s">
        <v>142</v>
      </c>
      <c r="L616" s="72"/>
      <c r="M616" s="242" t="s">
        <v>34</v>
      </c>
      <c r="N616" s="243" t="s">
        <v>49</v>
      </c>
      <c r="O616" s="47"/>
      <c r="P616" s="244">
        <f>O616*H616</f>
        <v>0</v>
      </c>
      <c r="Q616" s="244">
        <v>0</v>
      </c>
      <c r="R616" s="244">
        <f>Q616*H616</f>
        <v>0</v>
      </c>
      <c r="S616" s="244">
        <v>0</v>
      </c>
      <c r="T616" s="245">
        <f>S616*H616</f>
        <v>0</v>
      </c>
      <c r="AR616" s="24" t="s">
        <v>143</v>
      </c>
      <c r="AT616" s="24" t="s">
        <v>138</v>
      </c>
      <c r="AU616" s="24" t="s">
        <v>86</v>
      </c>
      <c r="AY616" s="24" t="s">
        <v>136</v>
      </c>
      <c r="BE616" s="246">
        <f>IF(N616="základní",J616,0)</f>
        <v>0</v>
      </c>
      <c r="BF616" s="246">
        <f>IF(N616="snížená",J616,0)</f>
        <v>0</v>
      </c>
      <c r="BG616" s="246">
        <f>IF(N616="zákl. přenesená",J616,0)</f>
        <v>0</v>
      </c>
      <c r="BH616" s="246">
        <f>IF(N616="sníž. přenesená",J616,0)</f>
        <v>0</v>
      </c>
      <c r="BI616" s="246">
        <f>IF(N616="nulová",J616,0)</f>
        <v>0</v>
      </c>
      <c r="BJ616" s="24" t="s">
        <v>25</v>
      </c>
      <c r="BK616" s="246">
        <f>ROUND(I616*H616,2)</f>
        <v>0</v>
      </c>
      <c r="BL616" s="24" t="s">
        <v>143</v>
      </c>
      <c r="BM616" s="24" t="s">
        <v>910</v>
      </c>
    </row>
    <row r="617" s="12" customFormat="1">
      <c r="B617" s="247"/>
      <c r="C617" s="248"/>
      <c r="D617" s="249" t="s">
        <v>145</v>
      </c>
      <c r="E617" s="250" t="s">
        <v>34</v>
      </c>
      <c r="F617" s="251" t="s">
        <v>330</v>
      </c>
      <c r="G617" s="248"/>
      <c r="H617" s="250" t="s">
        <v>34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AT617" s="257" t="s">
        <v>145</v>
      </c>
      <c r="AU617" s="257" t="s">
        <v>86</v>
      </c>
      <c r="AV617" s="12" t="s">
        <v>25</v>
      </c>
      <c r="AW617" s="12" t="s">
        <v>41</v>
      </c>
      <c r="AX617" s="12" t="s">
        <v>78</v>
      </c>
      <c r="AY617" s="257" t="s">
        <v>136</v>
      </c>
    </row>
    <row r="618" s="13" customFormat="1">
      <c r="B618" s="258"/>
      <c r="C618" s="259"/>
      <c r="D618" s="249" t="s">
        <v>145</v>
      </c>
      <c r="E618" s="260" t="s">
        <v>34</v>
      </c>
      <c r="F618" s="261" t="s">
        <v>179</v>
      </c>
      <c r="G618" s="259"/>
      <c r="H618" s="262">
        <v>8</v>
      </c>
      <c r="I618" s="263"/>
      <c r="J618" s="259"/>
      <c r="K618" s="259"/>
      <c r="L618" s="264"/>
      <c r="M618" s="265"/>
      <c r="N618" s="266"/>
      <c r="O618" s="266"/>
      <c r="P618" s="266"/>
      <c r="Q618" s="266"/>
      <c r="R618" s="266"/>
      <c r="S618" s="266"/>
      <c r="T618" s="267"/>
      <c r="AT618" s="268" t="s">
        <v>145</v>
      </c>
      <c r="AU618" s="268" t="s">
        <v>86</v>
      </c>
      <c r="AV618" s="13" t="s">
        <v>86</v>
      </c>
      <c r="AW618" s="13" t="s">
        <v>41</v>
      </c>
      <c r="AX618" s="13" t="s">
        <v>78</v>
      </c>
      <c r="AY618" s="268" t="s">
        <v>136</v>
      </c>
    </row>
    <row r="619" s="14" customFormat="1">
      <c r="B619" s="269"/>
      <c r="C619" s="270"/>
      <c r="D619" s="249" t="s">
        <v>145</v>
      </c>
      <c r="E619" s="271" t="s">
        <v>34</v>
      </c>
      <c r="F619" s="272" t="s">
        <v>148</v>
      </c>
      <c r="G619" s="270"/>
      <c r="H619" s="273">
        <v>8</v>
      </c>
      <c r="I619" s="274"/>
      <c r="J619" s="270"/>
      <c r="K619" s="270"/>
      <c r="L619" s="275"/>
      <c r="M619" s="276"/>
      <c r="N619" s="277"/>
      <c r="O619" s="277"/>
      <c r="P619" s="277"/>
      <c r="Q619" s="277"/>
      <c r="R619" s="277"/>
      <c r="S619" s="277"/>
      <c r="T619" s="278"/>
      <c r="AT619" s="279" t="s">
        <v>145</v>
      </c>
      <c r="AU619" s="279" t="s">
        <v>86</v>
      </c>
      <c r="AV619" s="14" t="s">
        <v>143</v>
      </c>
      <c r="AW619" s="14" t="s">
        <v>41</v>
      </c>
      <c r="AX619" s="14" t="s">
        <v>25</v>
      </c>
      <c r="AY619" s="279" t="s">
        <v>136</v>
      </c>
    </row>
    <row r="620" s="1" customFormat="1" ht="38.25" customHeight="1">
      <c r="B620" s="46"/>
      <c r="C620" s="235" t="s">
        <v>911</v>
      </c>
      <c r="D620" s="235" t="s">
        <v>138</v>
      </c>
      <c r="E620" s="236" t="s">
        <v>908</v>
      </c>
      <c r="F620" s="237" t="s">
        <v>909</v>
      </c>
      <c r="G620" s="238" t="s">
        <v>141</v>
      </c>
      <c r="H620" s="239">
        <v>6</v>
      </c>
      <c r="I620" s="240"/>
      <c r="J620" s="241">
        <f>ROUND(I620*H620,2)</f>
        <v>0</v>
      </c>
      <c r="K620" s="237" t="s">
        <v>142</v>
      </c>
      <c r="L620" s="72"/>
      <c r="M620" s="242" t="s">
        <v>34</v>
      </c>
      <c r="N620" s="243" t="s">
        <v>49</v>
      </c>
      <c r="O620" s="47"/>
      <c r="P620" s="244">
        <f>O620*H620</f>
        <v>0</v>
      </c>
      <c r="Q620" s="244">
        <v>0</v>
      </c>
      <c r="R620" s="244">
        <f>Q620*H620</f>
        <v>0</v>
      </c>
      <c r="S620" s="244">
        <v>0</v>
      </c>
      <c r="T620" s="245">
        <f>S620*H620</f>
        <v>0</v>
      </c>
      <c r="AR620" s="24" t="s">
        <v>143</v>
      </c>
      <c r="AT620" s="24" t="s">
        <v>138</v>
      </c>
      <c r="AU620" s="24" t="s">
        <v>86</v>
      </c>
      <c r="AY620" s="24" t="s">
        <v>136</v>
      </c>
      <c r="BE620" s="246">
        <f>IF(N620="základní",J620,0)</f>
        <v>0</v>
      </c>
      <c r="BF620" s="246">
        <f>IF(N620="snížená",J620,0)</f>
        <v>0</v>
      </c>
      <c r="BG620" s="246">
        <f>IF(N620="zákl. přenesená",J620,0)</f>
        <v>0</v>
      </c>
      <c r="BH620" s="246">
        <f>IF(N620="sníž. přenesená",J620,0)</f>
        <v>0</v>
      </c>
      <c r="BI620" s="246">
        <f>IF(N620="nulová",J620,0)</f>
        <v>0</v>
      </c>
      <c r="BJ620" s="24" t="s">
        <v>25</v>
      </c>
      <c r="BK620" s="246">
        <f>ROUND(I620*H620,2)</f>
        <v>0</v>
      </c>
      <c r="BL620" s="24" t="s">
        <v>143</v>
      </c>
      <c r="BM620" s="24" t="s">
        <v>912</v>
      </c>
    </row>
    <row r="621" s="12" customFormat="1">
      <c r="B621" s="247"/>
      <c r="C621" s="248"/>
      <c r="D621" s="249" t="s">
        <v>145</v>
      </c>
      <c r="E621" s="250" t="s">
        <v>34</v>
      </c>
      <c r="F621" s="251" t="s">
        <v>324</v>
      </c>
      <c r="G621" s="248"/>
      <c r="H621" s="250" t="s">
        <v>34</v>
      </c>
      <c r="I621" s="252"/>
      <c r="J621" s="248"/>
      <c r="K621" s="248"/>
      <c r="L621" s="253"/>
      <c r="M621" s="254"/>
      <c r="N621" s="255"/>
      <c r="O621" s="255"/>
      <c r="P621" s="255"/>
      <c r="Q621" s="255"/>
      <c r="R621" s="255"/>
      <c r="S621" s="255"/>
      <c r="T621" s="256"/>
      <c r="AT621" s="257" t="s">
        <v>145</v>
      </c>
      <c r="AU621" s="257" t="s">
        <v>86</v>
      </c>
      <c r="AV621" s="12" t="s">
        <v>25</v>
      </c>
      <c r="AW621" s="12" t="s">
        <v>41</v>
      </c>
      <c r="AX621" s="12" t="s">
        <v>78</v>
      </c>
      <c r="AY621" s="257" t="s">
        <v>136</v>
      </c>
    </row>
    <row r="622" s="13" customFormat="1">
      <c r="B622" s="258"/>
      <c r="C622" s="259"/>
      <c r="D622" s="249" t="s">
        <v>145</v>
      </c>
      <c r="E622" s="260" t="s">
        <v>34</v>
      </c>
      <c r="F622" s="261" t="s">
        <v>167</v>
      </c>
      <c r="G622" s="259"/>
      <c r="H622" s="262">
        <v>6</v>
      </c>
      <c r="I622" s="263"/>
      <c r="J622" s="259"/>
      <c r="K622" s="259"/>
      <c r="L622" s="264"/>
      <c r="M622" s="265"/>
      <c r="N622" s="266"/>
      <c r="O622" s="266"/>
      <c r="P622" s="266"/>
      <c r="Q622" s="266"/>
      <c r="R622" s="266"/>
      <c r="S622" s="266"/>
      <c r="T622" s="267"/>
      <c r="AT622" s="268" t="s">
        <v>145</v>
      </c>
      <c r="AU622" s="268" t="s">
        <v>86</v>
      </c>
      <c r="AV622" s="13" t="s">
        <v>86</v>
      </c>
      <c r="AW622" s="13" t="s">
        <v>41</v>
      </c>
      <c r="AX622" s="13" t="s">
        <v>78</v>
      </c>
      <c r="AY622" s="268" t="s">
        <v>136</v>
      </c>
    </row>
    <row r="623" s="14" customFormat="1">
      <c r="B623" s="269"/>
      <c r="C623" s="270"/>
      <c r="D623" s="249" t="s">
        <v>145</v>
      </c>
      <c r="E623" s="271" t="s">
        <v>34</v>
      </c>
      <c r="F623" s="272" t="s">
        <v>148</v>
      </c>
      <c r="G623" s="270"/>
      <c r="H623" s="273">
        <v>6</v>
      </c>
      <c r="I623" s="274"/>
      <c r="J623" s="270"/>
      <c r="K623" s="270"/>
      <c r="L623" s="275"/>
      <c r="M623" s="276"/>
      <c r="N623" s="277"/>
      <c r="O623" s="277"/>
      <c r="P623" s="277"/>
      <c r="Q623" s="277"/>
      <c r="R623" s="277"/>
      <c r="S623" s="277"/>
      <c r="T623" s="278"/>
      <c r="AT623" s="279" t="s">
        <v>145</v>
      </c>
      <c r="AU623" s="279" t="s">
        <v>86</v>
      </c>
      <c r="AV623" s="14" t="s">
        <v>143</v>
      </c>
      <c r="AW623" s="14" t="s">
        <v>41</v>
      </c>
      <c r="AX623" s="14" t="s">
        <v>25</v>
      </c>
      <c r="AY623" s="279" t="s">
        <v>136</v>
      </c>
    </row>
    <row r="624" s="1" customFormat="1" ht="51" customHeight="1">
      <c r="B624" s="46"/>
      <c r="C624" s="235" t="s">
        <v>913</v>
      </c>
      <c r="D624" s="235" t="s">
        <v>138</v>
      </c>
      <c r="E624" s="236" t="s">
        <v>914</v>
      </c>
      <c r="F624" s="237" t="s">
        <v>915</v>
      </c>
      <c r="G624" s="238" t="s">
        <v>141</v>
      </c>
      <c r="H624" s="239">
        <v>18</v>
      </c>
      <c r="I624" s="240"/>
      <c r="J624" s="241">
        <f>ROUND(I624*H624,2)</f>
        <v>0</v>
      </c>
      <c r="K624" s="237" t="s">
        <v>142</v>
      </c>
      <c r="L624" s="72"/>
      <c r="M624" s="242" t="s">
        <v>34</v>
      </c>
      <c r="N624" s="243" t="s">
        <v>49</v>
      </c>
      <c r="O624" s="47"/>
      <c r="P624" s="244">
        <f>O624*H624</f>
        <v>0</v>
      </c>
      <c r="Q624" s="244">
        <v>0</v>
      </c>
      <c r="R624" s="244">
        <f>Q624*H624</f>
        <v>0</v>
      </c>
      <c r="S624" s="244">
        <v>0</v>
      </c>
      <c r="T624" s="245">
        <f>S624*H624</f>
        <v>0</v>
      </c>
      <c r="AR624" s="24" t="s">
        <v>143</v>
      </c>
      <c r="AT624" s="24" t="s">
        <v>138</v>
      </c>
      <c r="AU624" s="24" t="s">
        <v>86</v>
      </c>
      <c r="AY624" s="24" t="s">
        <v>136</v>
      </c>
      <c r="BE624" s="246">
        <f>IF(N624="základní",J624,0)</f>
        <v>0</v>
      </c>
      <c r="BF624" s="246">
        <f>IF(N624="snížená",J624,0)</f>
        <v>0</v>
      </c>
      <c r="BG624" s="246">
        <f>IF(N624="zákl. přenesená",J624,0)</f>
        <v>0</v>
      </c>
      <c r="BH624" s="246">
        <f>IF(N624="sníž. přenesená",J624,0)</f>
        <v>0</v>
      </c>
      <c r="BI624" s="246">
        <f>IF(N624="nulová",J624,0)</f>
        <v>0</v>
      </c>
      <c r="BJ624" s="24" t="s">
        <v>25</v>
      </c>
      <c r="BK624" s="246">
        <f>ROUND(I624*H624,2)</f>
        <v>0</v>
      </c>
      <c r="BL624" s="24" t="s">
        <v>143</v>
      </c>
      <c r="BM624" s="24" t="s">
        <v>916</v>
      </c>
    </row>
    <row r="625" s="12" customFormat="1">
      <c r="B625" s="247"/>
      <c r="C625" s="248"/>
      <c r="D625" s="249" t="s">
        <v>145</v>
      </c>
      <c r="E625" s="250" t="s">
        <v>34</v>
      </c>
      <c r="F625" s="251" t="s">
        <v>917</v>
      </c>
      <c r="G625" s="248"/>
      <c r="H625" s="250" t="s">
        <v>34</v>
      </c>
      <c r="I625" s="252"/>
      <c r="J625" s="248"/>
      <c r="K625" s="248"/>
      <c r="L625" s="253"/>
      <c r="M625" s="254"/>
      <c r="N625" s="255"/>
      <c r="O625" s="255"/>
      <c r="P625" s="255"/>
      <c r="Q625" s="255"/>
      <c r="R625" s="255"/>
      <c r="S625" s="255"/>
      <c r="T625" s="256"/>
      <c r="AT625" s="257" t="s">
        <v>145</v>
      </c>
      <c r="AU625" s="257" t="s">
        <v>86</v>
      </c>
      <c r="AV625" s="12" t="s">
        <v>25</v>
      </c>
      <c r="AW625" s="12" t="s">
        <v>41</v>
      </c>
      <c r="AX625" s="12" t="s">
        <v>78</v>
      </c>
      <c r="AY625" s="257" t="s">
        <v>136</v>
      </c>
    </row>
    <row r="626" s="13" customFormat="1">
      <c r="B626" s="258"/>
      <c r="C626" s="259"/>
      <c r="D626" s="249" t="s">
        <v>145</v>
      </c>
      <c r="E626" s="260" t="s">
        <v>34</v>
      </c>
      <c r="F626" s="261" t="s">
        <v>223</v>
      </c>
      <c r="G626" s="259"/>
      <c r="H626" s="262">
        <v>18</v>
      </c>
      <c r="I626" s="263"/>
      <c r="J626" s="259"/>
      <c r="K626" s="259"/>
      <c r="L626" s="264"/>
      <c r="M626" s="265"/>
      <c r="N626" s="266"/>
      <c r="O626" s="266"/>
      <c r="P626" s="266"/>
      <c r="Q626" s="266"/>
      <c r="R626" s="266"/>
      <c r="S626" s="266"/>
      <c r="T626" s="267"/>
      <c r="AT626" s="268" t="s">
        <v>145</v>
      </c>
      <c r="AU626" s="268" t="s">
        <v>86</v>
      </c>
      <c r="AV626" s="13" t="s">
        <v>86</v>
      </c>
      <c r="AW626" s="13" t="s">
        <v>41</v>
      </c>
      <c r="AX626" s="13" t="s">
        <v>78</v>
      </c>
      <c r="AY626" s="268" t="s">
        <v>136</v>
      </c>
    </row>
    <row r="627" s="14" customFormat="1">
      <c r="B627" s="269"/>
      <c r="C627" s="270"/>
      <c r="D627" s="249" t="s">
        <v>145</v>
      </c>
      <c r="E627" s="271" t="s">
        <v>34</v>
      </c>
      <c r="F627" s="272" t="s">
        <v>148</v>
      </c>
      <c r="G627" s="270"/>
      <c r="H627" s="273">
        <v>18</v>
      </c>
      <c r="I627" s="274"/>
      <c r="J627" s="270"/>
      <c r="K627" s="270"/>
      <c r="L627" s="275"/>
      <c r="M627" s="276"/>
      <c r="N627" s="277"/>
      <c r="O627" s="277"/>
      <c r="P627" s="277"/>
      <c r="Q627" s="277"/>
      <c r="R627" s="277"/>
      <c r="S627" s="277"/>
      <c r="T627" s="278"/>
      <c r="AT627" s="279" t="s">
        <v>145</v>
      </c>
      <c r="AU627" s="279" t="s">
        <v>86</v>
      </c>
      <c r="AV627" s="14" t="s">
        <v>143</v>
      </c>
      <c r="AW627" s="14" t="s">
        <v>41</v>
      </c>
      <c r="AX627" s="14" t="s">
        <v>25</v>
      </c>
      <c r="AY627" s="279" t="s">
        <v>136</v>
      </c>
    </row>
    <row r="628" s="1" customFormat="1" ht="16.5" customHeight="1">
      <c r="B628" s="46"/>
      <c r="C628" s="235" t="s">
        <v>918</v>
      </c>
      <c r="D628" s="235" t="s">
        <v>138</v>
      </c>
      <c r="E628" s="236" t="s">
        <v>919</v>
      </c>
      <c r="F628" s="237" t="s">
        <v>920</v>
      </c>
      <c r="G628" s="238" t="s">
        <v>209</v>
      </c>
      <c r="H628" s="239">
        <v>100</v>
      </c>
      <c r="I628" s="240"/>
      <c r="J628" s="241">
        <f>ROUND(I628*H628,2)</f>
        <v>0</v>
      </c>
      <c r="K628" s="237" t="s">
        <v>34</v>
      </c>
      <c r="L628" s="72"/>
      <c r="M628" s="242" t="s">
        <v>34</v>
      </c>
      <c r="N628" s="243" t="s">
        <v>49</v>
      </c>
      <c r="O628" s="47"/>
      <c r="P628" s="244">
        <f>O628*H628</f>
        <v>0</v>
      </c>
      <c r="Q628" s="244">
        <v>0</v>
      </c>
      <c r="R628" s="244">
        <f>Q628*H628</f>
        <v>0</v>
      </c>
      <c r="S628" s="244">
        <v>0</v>
      </c>
      <c r="T628" s="245">
        <f>S628*H628</f>
        <v>0</v>
      </c>
      <c r="AR628" s="24" t="s">
        <v>143</v>
      </c>
      <c r="AT628" s="24" t="s">
        <v>138</v>
      </c>
      <c r="AU628" s="24" t="s">
        <v>86</v>
      </c>
      <c r="AY628" s="24" t="s">
        <v>136</v>
      </c>
      <c r="BE628" s="246">
        <f>IF(N628="základní",J628,0)</f>
        <v>0</v>
      </c>
      <c r="BF628" s="246">
        <f>IF(N628="snížená",J628,0)</f>
        <v>0</v>
      </c>
      <c r="BG628" s="246">
        <f>IF(N628="zákl. přenesená",J628,0)</f>
        <v>0</v>
      </c>
      <c r="BH628" s="246">
        <f>IF(N628="sníž. přenesená",J628,0)</f>
        <v>0</v>
      </c>
      <c r="BI628" s="246">
        <f>IF(N628="nulová",J628,0)</f>
        <v>0</v>
      </c>
      <c r="BJ628" s="24" t="s">
        <v>25</v>
      </c>
      <c r="BK628" s="246">
        <f>ROUND(I628*H628,2)</f>
        <v>0</v>
      </c>
      <c r="BL628" s="24" t="s">
        <v>143</v>
      </c>
      <c r="BM628" s="24" t="s">
        <v>921</v>
      </c>
    </row>
    <row r="629" s="1" customFormat="1" ht="16.5" customHeight="1">
      <c r="B629" s="46"/>
      <c r="C629" s="235" t="s">
        <v>922</v>
      </c>
      <c r="D629" s="235" t="s">
        <v>138</v>
      </c>
      <c r="E629" s="236" t="s">
        <v>923</v>
      </c>
      <c r="F629" s="237" t="s">
        <v>924</v>
      </c>
      <c r="G629" s="238" t="s">
        <v>254</v>
      </c>
      <c r="H629" s="239">
        <v>2</v>
      </c>
      <c r="I629" s="240"/>
      <c r="J629" s="241">
        <f>ROUND(I629*H629,2)</f>
        <v>0</v>
      </c>
      <c r="K629" s="237" t="s">
        <v>34</v>
      </c>
      <c r="L629" s="72"/>
      <c r="M629" s="242" t="s">
        <v>34</v>
      </c>
      <c r="N629" s="243" t="s">
        <v>49</v>
      </c>
      <c r="O629" s="47"/>
      <c r="P629" s="244">
        <f>O629*H629</f>
        <v>0</v>
      </c>
      <c r="Q629" s="244">
        <v>0</v>
      </c>
      <c r="R629" s="244">
        <f>Q629*H629</f>
        <v>0</v>
      </c>
      <c r="S629" s="244">
        <v>0</v>
      </c>
      <c r="T629" s="245">
        <f>S629*H629</f>
        <v>0</v>
      </c>
      <c r="AR629" s="24" t="s">
        <v>143</v>
      </c>
      <c r="AT629" s="24" t="s">
        <v>138</v>
      </c>
      <c r="AU629" s="24" t="s">
        <v>86</v>
      </c>
      <c r="AY629" s="24" t="s">
        <v>136</v>
      </c>
      <c r="BE629" s="246">
        <f>IF(N629="základní",J629,0)</f>
        <v>0</v>
      </c>
      <c r="BF629" s="246">
        <f>IF(N629="snížená",J629,0)</f>
        <v>0</v>
      </c>
      <c r="BG629" s="246">
        <f>IF(N629="zákl. přenesená",J629,0)</f>
        <v>0</v>
      </c>
      <c r="BH629" s="246">
        <f>IF(N629="sníž. přenesená",J629,0)</f>
        <v>0</v>
      </c>
      <c r="BI629" s="246">
        <f>IF(N629="nulová",J629,0)</f>
        <v>0</v>
      </c>
      <c r="BJ629" s="24" t="s">
        <v>25</v>
      </c>
      <c r="BK629" s="246">
        <f>ROUND(I629*H629,2)</f>
        <v>0</v>
      </c>
      <c r="BL629" s="24" t="s">
        <v>143</v>
      </c>
      <c r="BM629" s="24" t="s">
        <v>925</v>
      </c>
    </row>
    <row r="630" s="12" customFormat="1">
      <c r="B630" s="247"/>
      <c r="C630" s="248"/>
      <c r="D630" s="249" t="s">
        <v>145</v>
      </c>
      <c r="E630" s="250" t="s">
        <v>34</v>
      </c>
      <c r="F630" s="251" t="s">
        <v>926</v>
      </c>
      <c r="G630" s="248"/>
      <c r="H630" s="250" t="s">
        <v>34</v>
      </c>
      <c r="I630" s="252"/>
      <c r="J630" s="248"/>
      <c r="K630" s="248"/>
      <c r="L630" s="253"/>
      <c r="M630" s="254"/>
      <c r="N630" s="255"/>
      <c r="O630" s="255"/>
      <c r="P630" s="255"/>
      <c r="Q630" s="255"/>
      <c r="R630" s="255"/>
      <c r="S630" s="255"/>
      <c r="T630" s="256"/>
      <c r="AT630" s="257" t="s">
        <v>145</v>
      </c>
      <c r="AU630" s="257" t="s">
        <v>86</v>
      </c>
      <c r="AV630" s="12" t="s">
        <v>25</v>
      </c>
      <c r="AW630" s="12" t="s">
        <v>41</v>
      </c>
      <c r="AX630" s="12" t="s">
        <v>78</v>
      </c>
      <c r="AY630" s="257" t="s">
        <v>136</v>
      </c>
    </row>
    <row r="631" s="13" customFormat="1">
      <c r="B631" s="258"/>
      <c r="C631" s="259"/>
      <c r="D631" s="249" t="s">
        <v>145</v>
      </c>
      <c r="E631" s="260" t="s">
        <v>34</v>
      </c>
      <c r="F631" s="261" t="s">
        <v>86</v>
      </c>
      <c r="G631" s="259"/>
      <c r="H631" s="262">
        <v>2</v>
      </c>
      <c r="I631" s="263"/>
      <c r="J631" s="259"/>
      <c r="K631" s="259"/>
      <c r="L631" s="264"/>
      <c r="M631" s="265"/>
      <c r="N631" s="266"/>
      <c r="O631" s="266"/>
      <c r="P631" s="266"/>
      <c r="Q631" s="266"/>
      <c r="R631" s="266"/>
      <c r="S631" s="266"/>
      <c r="T631" s="267"/>
      <c r="AT631" s="268" t="s">
        <v>145</v>
      </c>
      <c r="AU631" s="268" t="s">
        <v>86</v>
      </c>
      <c r="AV631" s="13" t="s">
        <v>86</v>
      </c>
      <c r="AW631" s="13" t="s">
        <v>41</v>
      </c>
      <c r="AX631" s="13" t="s">
        <v>78</v>
      </c>
      <c r="AY631" s="268" t="s">
        <v>136</v>
      </c>
    </row>
    <row r="632" s="14" customFormat="1">
      <c r="B632" s="269"/>
      <c r="C632" s="270"/>
      <c r="D632" s="249" t="s">
        <v>145</v>
      </c>
      <c r="E632" s="271" t="s">
        <v>34</v>
      </c>
      <c r="F632" s="272" t="s">
        <v>148</v>
      </c>
      <c r="G632" s="270"/>
      <c r="H632" s="273">
        <v>2</v>
      </c>
      <c r="I632" s="274"/>
      <c r="J632" s="270"/>
      <c r="K632" s="270"/>
      <c r="L632" s="275"/>
      <c r="M632" s="276"/>
      <c r="N632" s="277"/>
      <c r="O632" s="277"/>
      <c r="P632" s="277"/>
      <c r="Q632" s="277"/>
      <c r="R632" s="277"/>
      <c r="S632" s="277"/>
      <c r="T632" s="278"/>
      <c r="AT632" s="279" t="s">
        <v>145</v>
      </c>
      <c r="AU632" s="279" t="s">
        <v>86</v>
      </c>
      <c r="AV632" s="14" t="s">
        <v>143</v>
      </c>
      <c r="AW632" s="14" t="s">
        <v>41</v>
      </c>
      <c r="AX632" s="14" t="s">
        <v>25</v>
      </c>
      <c r="AY632" s="279" t="s">
        <v>136</v>
      </c>
    </row>
    <row r="633" s="1" customFormat="1" ht="16.5" customHeight="1">
      <c r="B633" s="46"/>
      <c r="C633" s="235" t="s">
        <v>927</v>
      </c>
      <c r="D633" s="235" t="s">
        <v>138</v>
      </c>
      <c r="E633" s="236" t="s">
        <v>928</v>
      </c>
      <c r="F633" s="237" t="s">
        <v>929</v>
      </c>
      <c r="G633" s="238" t="s">
        <v>254</v>
      </c>
      <c r="H633" s="239">
        <v>2</v>
      </c>
      <c r="I633" s="240"/>
      <c r="J633" s="241">
        <f>ROUND(I633*H633,2)</f>
        <v>0</v>
      </c>
      <c r="K633" s="237" t="s">
        <v>34</v>
      </c>
      <c r="L633" s="72"/>
      <c r="M633" s="242" t="s">
        <v>34</v>
      </c>
      <c r="N633" s="243" t="s">
        <v>49</v>
      </c>
      <c r="O633" s="47"/>
      <c r="P633" s="244">
        <f>O633*H633</f>
        <v>0</v>
      </c>
      <c r="Q633" s="244">
        <v>0</v>
      </c>
      <c r="R633" s="244">
        <f>Q633*H633</f>
        <v>0</v>
      </c>
      <c r="S633" s="244">
        <v>0</v>
      </c>
      <c r="T633" s="245">
        <f>S633*H633</f>
        <v>0</v>
      </c>
      <c r="AR633" s="24" t="s">
        <v>143</v>
      </c>
      <c r="AT633" s="24" t="s">
        <v>138</v>
      </c>
      <c r="AU633" s="24" t="s">
        <v>86</v>
      </c>
      <c r="AY633" s="24" t="s">
        <v>136</v>
      </c>
      <c r="BE633" s="246">
        <f>IF(N633="základní",J633,0)</f>
        <v>0</v>
      </c>
      <c r="BF633" s="246">
        <f>IF(N633="snížená",J633,0)</f>
        <v>0</v>
      </c>
      <c r="BG633" s="246">
        <f>IF(N633="zákl. přenesená",J633,0)</f>
        <v>0</v>
      </c>
      <c r="BH633" s="246">
        <f>IF(N633="sníž. přenesená",J633,0)</f>
        <v>0</v>
      </c>
      <c r="BI633" s="246">
        <f>IF(N633="nulová",J633,0)</f>
        <v>0</v>
      </c>
      <c r="BJ633" s="24" t="s">
        <v>25</v>
      </c>
      <c r="BK633" s="246">
        <f>ROUND(I633*H633,2)</f>
        <v>0</v>
      </c>
      <c r="BL633" s="24" t="s">
        <v>143</v>
      </c>
      <c r="BM633" s="24" t="s">
        <v>930</v>
      </c>
    </row>
    <row r="634" s="12" customFormat="1">
      <c r="B634" s="247"/>
      <c r="C634" s="248"/>
      <c r="D634" s="249" t="s">
        <v>145</v>
      </c>
      <c r="E634" s="250" t="s">
        <v>34</v>
      </c>
      <c r="F634" s="251" t="s">
        <v>931</v>
      </c>
      <c r="G634" s="248"/>
      <c r="H634" s="250" t="s">
        <v>34</v>
      </c>
      <c r="I634" s="252"/>
      <c r="J634" s="248"/>
      <c r="K634" s="248"/>
      <c r="L634" s="253"/>
      <c r="M634" s="254"/>
      <c r="N634" s="255"/>
      <c r="O634" s="255"/>
      <c r="P634" s="255"/>
      <c r="Q634" s="255"/>
      <c r="R634" s="255"/>
      <c r="S634" s="255"/>
      <c r="T634" s="256"/>
      <c r="AT634" s="257" t="s">
        <v>145</v>
      </c>
      <c r="AU634" s="257" t="s">
        <v>86</v>
      </c>
      <c r="AV634" s="12" t="s">
        <v>25</v>
      </c>
      <c r="AW634" s="12" t="s">
        <v>41</v>
      </c>
      <c r="AX634" s="12" t="s">
        <v>78</v>
      </c>
      <c r="AY634" s="257" t="s">
        <v>136</v>
      </c>
    </row>
    <row r="635" s="13" customFormat="1">
      <c r="B635" s="258"/>
      <c r="C635" s="259"/>
      <c r="D635" s="249" t="s">
        <v>145</v>
      </c>
      <c r="E635" s="260" t="s">
        <v>34</v>
      </c>
      <c r="F635" s="261" t="s">
        <v>86</v>
      </c>
      <c r="G635" s="259"/>
      <c r="H635" s="262">
        <v>2</v>
      </c>
      <c r="I635" s="263"/>
      <c r="J635" s="259"/>
      <c r="K635" s="259"/>
      <c r="L635" s="264"/>
      <c r="M635" s="265"/>
      <c r="N635" s="266"/>
      <c r="O635" s="266"/>
      <c r="P635" s="266"/>
      <c r="Q635" s="266"/>
      <c r="R635" s="266"/>
      <c r="S635" s="266"/>
      <c r="T635" s="267"/>
      <c r="AT635" s="268" t="s">
        <v>145</v>
      </c>
      <c r="AU635" s="268" t="s">
        <v>86</v>
      </c>
      <c r="AV635" s="13" t="s">
        <v>86</v>
      </c>
      <c r="AW635" s="13" t="s">
        <v>41</v>
      </c>
      <c r="AX635" s="13" t="s">
        <v>78</v>
      </c>
      <c r="AY635" s="268" t="s">
        <v>136</v>
      </c>
    </row>
    <row r="636" s="14" customFormat="1">
      <c r="B636" s="269"/>
      <c r="C636" s="270"/>
      <c r="D636" s="249" t="s">
        <v>145</v>
      </c>
      <c r="E636" s="271" t="s">
        <v>34</v>
      </c>
      <c r="F636" s="272" t="s">
        <v>148</v>
      </c>
      <c r="G636" s="270"/>
      <c r="H636" s="273">
        <v>2</v>
      </c>
      <c r="I636" s="274"/>
      <c r="J636" s="270"/>
      <c r="K636" s="270"/>
      <c r="L636" s="275"/>
      <c r="M636" s="276"/>
      <c r="N636" s="277"/>
      <c r="O636" s="277"/>
      <c r="P636" s="277"/>
      <c r="Q636" s="277"/>
      <c r="R636" s="277"/>
      <c r="S636" s="277"/>
      <c r="T636" s="278"/>
      <c r="AT636" s="279" t="s">
        <v>145</v>
      </c>
      <c r="AU636" s="279" t="s">
        <v>86</v>
      </c>
      <c r="AV636" s="14" t="s">
        <v>143</v>
      </c>
      <c r="AW636" s="14" t="s">
        <v>41</v>
      </c>
      <c r="AX636" s="14" t="s">
        <v>25</v>
      </c>
      <c r="AY636" s="279" t="s">
        <v>136</v>
      </c>
    </row>
    <row r="637" s="1" customFormat="1" ht="16.5" customHeight="1">
      <c r="B637" s="46"/>
      <c r="C637" s="283" t="s">
        <v>932</v>
      </c>
      <c r="D637" s="283" t="s">
        <v>390</v>
      </c>
      <c r="E637" s="284" t="s">
        <v>933</v>
      </c>
      <c r="F637" s="285" t="s">
        <v>934</v>
      </c>
      <c r="G637" s="286" t="s">
        <v>254</v>
      </c>
      <c r="H637" s="287">
        <v>2</v>
      </c>
      <c r="I637" s="288"/>
      <c r="J637" s="289">
        <f>ROUND(I637*H637,2)</f>
        <v>0</v>
      </c>
      <c r="K637" s="285" t="s">
        <v>34</v>
      </c>
      <c r="L637" s="290"/>
      <c r="M637" s="291" t="s">
        <v>34</v>
      </c>
      <c r="N637" s="292" t="s">
        <v>49</v>
      </c>
      <c r="O637" s="47"/>
      <c r="P637" s="244">
        <f>O637*H637</f>
        <v>0</v>
      </c>
      <c r="Q637" s="244">
        <v>0</v>
      </c>
      <c r="R637" s="244">
        <f>Q637*H637</f>
        <v>0</v>
      </c>
      <c r="S637" s="244">
        <v>0</v>
      </c>
      <c r="T637" s="245">
        <f>S637*H637</f>
        <v>0</v>
      </c>
      <c r="AR637" s="24" t="s">
        <v>179</v>
      </c>
      <c r="AT637" s="24" t="s">
        <v>390</v>
      </c>
      <c r="AU637" s="24" t="s">
        <v>86</v>
      </c>
      <c r="AY637" s="24" t="s">
        <v>136</v>
      </c>
      <c r="BE637" s="246">
        <f>IF(N637="základní",J637,0)</f>
        <v>0</v>
      </c>
      <c r="BF637" s="246">
        <f>IF(N637="snížená",J637,0)</f>
        <v>0</v>
      </c>
      <c r="BG637" s="246">
        <f>IF(N637="zákl. přenesená",J637,0)</f>
        <v>0</v>
      </c>
      <c r="BH637" s="246">
        <f>IF(N637="sníž. přenesená",J637,0)</f>
        <v>0</v>
      </c>
      <c r="BI637" s="246">
        <f>IF(N637="nulová",J637,0)</f>
        <v>0</v>
      </c>
      <c r="BJ637" s="24" t="s">
        <v>25</v>
      </c>
      <c r="BK637" s="246">
        <f>ROUND(I637*H637,2)</f>
        <v>0</v>
      </c>
      <c r="BL637" s="24" t="s">
        <v>143</v>
      </c>
      <c r="BM637" s="24" t="s">
        <v>935</v>
      </c>
    </row>
    <row r="638" s="12" customFormat="1">
      <c r="B638" s="247"/>
      <c r="C638" s="248"/>
      <c r="D638" s="249" t="s">
        <v>145</v>
      </c>
      <c r="E638" s="250" t="s">
        <v>34</v>
      </c>
      <c r="F638" s="251" t="s">
        <v>936</v>
      </c>
      <c r="G638" s="248"/>
      <c r="H638" s="250" t="s">
        <v>34</v>
      </c>
      <c r="I638" s="252"/>
      <c r="J638" s="248"/>
      <c r="K638" s="248"/>
      <c r="L638" s="253"/>
      <c r="M638" s="254"/>
      <c r="N638" s="255"/>
      <c r="O638" s="255"/>
      <c r="P638" s="255"/>
      <c r="Q638" s="255"/>
      <c r="R638" s="255"/>
      <c r="S638" s="255"/>
      <c r="T638" s="256"/>
      <c r="AT638" s="257" t="s">
        <v>145</v>
      </c>
      <c r="AU638" s="257" t="s">
        <v>86</v>
      </c>
      <c r="AV638" s="12" t="s">
        <v>25</v>
      </c>
      <c r="AW638" s="12" t="s">
        <v>41</v>
      </c>
      <c r="AX638" s="12" t="s">
        <v>78</v>
      </c>
      <c r="AY638" s="257" t="s">
        <v>136</v>
      </c>
    </row>
    <row r="639" s="13" customFormat="1">
      <c r="B639" s="258"/>
      <c r="C639" s="259"/>
      <c r="D639" s="249" t="s">
        <v>145</v>
      </c>
      <c r="E639" s="260" t="s">
        <v>34</v>
      </c>
      <c r="F639" s="261" t="s">
        <v>86</v>
      </c>
      <c r="G639" s="259"/>
      <c r="H639" s="262">
        <v>2</v>
      </c>
      <c r="I639" s="263"/>
      <c r="J639" s="259"/>
      <c r="K639" s="259"/>
      <c r="L639" s="264"/>
      <c r="M639" s="265"/>
      <c r="N639" s="266"/>
      <c r="O639" s="266"/>
      <c r="P639" s="266"/>
      <c r="Q639" s="266"/>
      <c r="R639" s="266"/>
      <c r="S639" s="266"/>
      <c r="T639" s="267"/>
      <c r="AT639" s="268" t="s">
        <v>145</v>
      </c>
      <c r="AU639" s="268" t="s">
        <v>86</v>
      </c>
      <c r="AV639" s="13" t="s">
        <v>86</v>
      </c>
      <c r="AW639" s="13" t="s">
        <v>41</v>
      </c>
      <c r="AX639" s="13" t="s">
        <v>78</v>
      </c>
      <c r="AY639" s="268" t="s">
        <v>136</v>
      </c>
    </row>
    <row r="640" s="14" customFormat="1">
      <c r="B640" s="269"/>
      <c r="C640" s="270"/>
      <c r="D640" s="249" t="s">
        <v>145</v>
      </c>
      <c r="E640" s="271" t="s">
        <v>34</v>
      </c>
      <c r="F640" s="272" t="s">
        <v>148</v>
      </c>
      <c r="G640" s="270"/>
      <c r="H640" s="273">
        <v>2</v>
      </c>
      <c r="I640" s="274"/>
      <c r="J640" s="270"/>
      <c r="K640" s="270"/>
      <c r="L640" s="275"/>
      <c r="M640" s="276"/>
      <c r="N640" s="277"/>
      <c r="O640" s="277"/>
      <c r="P640" s="277"/>
      <c r="Q640" s="277"/>
      <c r="R640" s="277"/>
      <c r="S640" s="277"/>
      <c r="T640" s="278"/>
      <c r="AT640" s="279" t="s">
        <v>145</v>
      </c>
      <c r="AU640" s="279" t="s">
        <v>86</v>
      </c>
      <c r="AV640" s="14" t="s">
        <v>143</v>
      </c>
      <c r="AW640" s="14" t="s">
        <v>41</v>
      </c>
      <c r="AX640" s="14" t="s">
        <v>25</v>
      </c>
      <c r="AY640" s="279" t="s">
        <v>136</v>
      </c>
    </row>
    <row r="641" s="1" customFormat="1" ht="16.5" customHeight="1">
      <c r="B641" s="46"/>
      <c r="C641" s="235" t="s">
        <v>937</v>
      </c>
      <c r="D641" s="235" t="s">
        <v>138</v>
      </c>
      <c r="E641" s="236" t="s">
        <v>938</v>
      </c>
      <c r="F641" s="237" t="s">
        <v>939</v>
      </c>
      <c r="G641" s="238" t="s">
        <v>254</v>
      </c>
      <c r="H641" s="239">
        <v>3</v>
      </c>
      <c r="I641" s="240"/>
      <c r="J641" s="241">
        <f>ROUND(I641*H641,2)</f>
        <v>0</v>
      </c>
      <c r="K641" s="237" t="s">
        <v>34</v>
      </c>
      <c r="L641" s="72"/>
      <c r="M641" s="242" t="s">
        <v>34</v>
      </c>
      <c r="N641" s="243" t="s">
        <v>49</v>
      </c>
      <c r="O641" s="47"/>
      <c r="P641" s="244">
        <f>O641*H641</f>
        <v>0</v>
      </c>
      <c r="Q641" s="244">
        <v>0</v>
      </c>
      <c r="R641" s="244">
        <f>Q641*H641</f>
        <v>0</v>
      </c>
      <c r="S641" s="244">
        <v>0</v>
      </c>
      <c r="T641" s="245">
        <f>S641*H641</f>
        <v>0</v>
      </c>
      <c r="AR641" s="24" t="s">
        <v>143</v>
      </c>
      <c r="AT641" s="24" t="s">
        <v>138</v>
      </c>
      <c r="AU641" s="24" t="s">
        <v>86</v>
      </c>
      <c r="AY641" s="24" t="s">
        <v>136</v>
      </c>
      <c r="BE641" s="246">
        <f>IF(N641="základní",J641,0)</f>
        <v>0</v>
      </c>
      <c r="BF641" s="246">
        <f>IF(N641="snížená",J641,0)</f>
        <v>0</v>
      </c>
      <c r="BG641" s="246">
        <f>IF(N641="zákl. přenesená",J641,0)</f>
        <v>0</v>
      </c>
      <c r="BH641" s="246">
        <f>IF(N641="sníž. přenesená",J641,0)</f>
        <v>0</v>
      </c>
      <c r="BI641" s="246">
        <f>IF(N641="nulová",J641,0)</f>
        <v>0</v>
      </c>
      <c r="BJ641" s="24" t="s">
        <v>25</v>
      </c>
      <c r="BK641" s="246">
        <f>ROUND(I641*H641,2)</f>
        <v>0</v>
      </c>
      <c r="BL641" s="24" t="s">
        <v>143</v>
      </c>
      <c r="BM641" s="24" t="s">
        <v>940</v>
      </c>
    </row>
    <row r="642" s="12" customFormat="1">
      <c r="B642" s="247"/>
      <c r="C642" s="248"/>
      <c r="D642" s="249" t="s">
        <v>145</v>
      </c>
      <c r="E642" s="250" t="s">
        <v>34</v>
      </c>
      <c r="F642" s="251" t="s">
        <v>941</v>
      </c>
      <c r="G642" s="248"/>
      <c r="H642" s="250" t="s">
        <v>34</v>
      </c>
      <c r="I642" s="252"/>
      <c r="J642" s="248"/>
      <c r="K642" s="248"/>
      <c r="L642" s="253"/>
      <c r="M642" s="254"/>
      <c r="N642" s="255"/>
      <c r="O642" s="255"/>
      <c r="P642" s="255"/>
      <c r="Q642" s="255"/>
      <c r="R642" s="255"/>
      <c r="S642" s="255"/>
      <c r="T642" s="256"/>
      <c r="AT642" s="257" t="s">
        <v>145</v>
      </c>
      <c r="AU642" s="257" t="s">
        <v>86</v>
      </c>
      <c r="AV642" s="12" t="s">
        <v>25</v>
      </c>
      <c r="AW642" s="12" t="s">
        <v>41</v>
      </c>
      <c r="AX642" s="12" t="s">
        <v>78</v>
      </c>
      <c r="AY642" s="257" t="s">
        <v>136</v>
      </c>
    </row>
    <row r="643" s="13" customFormat="1">
      <c r="B643" s="258"/>
      <c r="C643" s="259"/>
      <c r="D643" s="249" t="s">
        <v>145</v>
      </c>
      <c r="E643" s="260" t="s">
        <v>34</v>
      </c>
      <c r="F643" s="261" t="s">
        <v>154</v>
      </c>
      <c r="G643" s="259"/>
      <c r="H643" s="262">
        <v>3</v>
      </c>
      <c r="I643" s="263"/>
      <c r="J643" s="259"/>
      <c r="K643" s="259"/>
      <c r="L643" s="264"/>
      <c r="M643" s="265"/>
      <c r="N643" s="266"/>
      <c r="O643" s="266"/>
      <c r="P643" s="266"/>
      <c r="Q643" s="266"/>
      <c r="R643" s="266"/>
      <c r="S643" s="266"/>
      <c r="T643" s="267"/>
      <c r="AT643" s="268" t="s">
        <v>145</v>
      </c>
      <c r="AU643" s="268" t="s">
        <v>86</v>
      </c>
      <c r="AV643" s="13" t="s">
        <v>86</v>
      </c>
      <c r="AW643" s="13" t="s">
        <v>41</v>
      </c>
      <c r="AX643" s="13" t="s">
        <v>78</v>
      </c>
      <c r="AY643" s="268" t="s">
        <v>136</v>
      </c>
    </row>
    <row r="644" s="14" customFormat="1">
      <c r="B644" s="269"/>
      <c r="C644" s="270"/>
      <c r="D644" s="249" t="s">
        <v>145</v>
      </c>
      <c r="E644" s="271" t="s">
        <v>34</v>
      </c>
      <c r="F644" s="272" t="s">
        <v>148</v>
      </c>
      <c r="G644" s="270"/>
      <c r="H644" s="273">
        <v>3</v>
      </c>
      <c r="I644" s="274"/>
      <c r="J644" s="270"/>
      <c r="K644" s="270"/>
      <c r="L644" s="275"/>
      <c r="M644" s="276"/>
      <c r="N644" s="277"/>
      <c r="O644" s="277"/>
      <c r="P644" s="277"/>
      <c r="Q644" s="277"/>
      <c r="R644" s="277"/>
      <c r="S644" s="277"/>
      <c r="T644" s="278"/>
      <c r="AT644" s="279" t="s">
        <v>145</v>
      </c>
      <c r="AU644" s="279" t="s">
        <v>86</v>
      </c>
      <c r="AV644" s="14" t="s">
        <v>143</v>
      </c>
      <c r="AW644" s="14" t="s">
        <v>41</v>
      </c>
      <c r="AX644" s="14" t="s">
        <v>25</v>
      </c>
      <c r="AY644" s="279" t="s">
        <v>136</v>
      </c>
    </row>
    <row r="645" s="1" customFormat="1" ht="16.5" customHeight="1">
      <c r="B645" s="46"/>
      <c r="C645" s="235" t="s">
        <v>942</v>
      </c>
      <c r="D645" s="235" t="s">
        <v>138</v>
      </c>
      <c r="E645" s="236" t="s">
        <v>943</v>
      </c>
      <c r="F645" s="237" t="s">
        <v>944</v>
      </c>
      <c r="G645" s="238" t="s">
        <v>254</v>
      </c>
      <c r="H645" s="239">
        <v>3</v>
      </c>
      <c r="I645" s="240"/>
      <c r="J645" s="241">
        <f>ROUND(I645*H645,2)</f>
        <v>0</v>
      </c>
      <c r="K645" s="237" t="s">
        <v>34</v>
      </c>
      <c r="L645" s="72"/>
      <c r="M645" s="242" t="s">
        <v>34</v>
      </c>
      <c r="N645" s="243" t="s">
        <v>49</v>
      </c>
      <c r="O645" s="47"/>
      <c r="P645" s="244">
        <f>O645*H645</f>
        <v>0</v>
      </c>
      <c r="Q645" s="244">
        <v>0</v>
      </c>
      <c r="R645" s="244">
        <f>Q645*H645</f>
        <v>0</v>
      </c>
      <c r="S645" s="244">
        <v>0</v>
      </c>
      <c r="T645" s="245">
        <f>S645*H645</f>
        <v>0</v>
      </c>
      <c r="AR645" s="24" t="s">
        <v>143</v>
      </c>
      <c r="AT645" s="24" t="s">
        <v>138</v>
      </c>
      <c r="AU645" s="24" t="s">
        <v>86</v>
      </c>
      <c r="AY645" s="24" t="s">
        <v>136</v>
      </c>
      <c r="BE645" s="246">
        <f>IF(N645="základní",J645,0)</f>
        <v>0</v>
      </c>
      <c r="BF645" s="246">
        <f>IF(N645="snížená",J645,0)</f>
        <v>0</v>
      </c>
      <c r="BG645" s="246">
        <f>IF(N645="zákl. přenesená",J645,0)</f>
        <v>0</v>
      </c>
      <c r="BH645" s="246">
        <f>IF(N645="sníž. přenesená",J645,0)</f>
        <v>0</v>
      </c>
      <c r="BI645" s="246">
        <f>IF(N645="nulová",J645,0)</f>
        <v>0</v>
      </c>
      <c r="BJ645" s="24" t="s">
        <v>25</v>
      </c>
      <c r="BK645" s="246">
        <f>ROUND(I645*H645,2)</f>
        <v>0</v>
      </c>
      <c r="BL645" s="24" t="s">
        <v>143</v>
      </c>
      <c r="BM645" s="24" t="s">
        <v>945</v>
      </c>
    </row>
    <row r="646" s="12" customFormat="1">
      <c r="B646" s="247"/>
      <c r="C646" s="248"/>
      <c r="D646" s="249" t="s">
        <v>145</v>
      </c>
      <c r="E646" s="250" t="s">
        <v>34</v>
      </c>
      <c r="F646" s="251" t="s">
        <v>946</v>
      </c>
      <c r="G646" s="248"/>
      <c r="H646" s="250" t="s">
        <v>34</v>
      </c>
      <c r="I646" s="252"/>
      <c r="J646" s="248"/>
      <c r="K646" s="248"/>
      <c r="L646" s="253"/>
      <c r="M646" s="254"/>
      <c r="N646" s="255"/>
      <c r="O646" s="255"/>
      <c r="P646" s="255"/>
      <c r="Q646" s="255"/>
      <c r="R646" s="255"/>
      <c r="S646" s="255"/>
      <c r="T646" s="256"/>
      <c r="AT646" s="257" t="s">
        <v>145</v>
      </c>
      <c r="AU646" s="257" t="s">
        <v>86</v>
      </c>
      <c r="AV646" s="12" t="s">
        <v>25</v>
      </c>
      <c r="AW646" s="12" t="s">
        <v>41</v>
      </c>
      <c r="AX646" s="12" t="s">
        <v>78</v>
      </c>
      <c r="AY646" s="257" t="s">
        <v>136</v>
      </c>
    </row>
    <row r="647" s="13" customFormat="1">
      <c r="B647" s="258"/>
      <c r="C647" s="259"/>
      <c r="D647" s="249" t="s">
        <v>145</v>
      </c>
      <c r="E647" s="260" t="s">
        <v>34</v>
      </c>
      <c r="F647" s="261" t="s">
        <v>154</v>
      </c>
      <c r="G647" s="259"/>
      <c r="H647" s="262">
        <v>3</v>
      </c>
      <c r="I647" s="263"/>
      <c r="J647" s="259"/>
      <c r="K647" s="259"/>
      <c r="L647" s="264"/>
      <c r="M647" s="265"/>
      <c r="N647" s="266"/>
      <c r="O647" s="266"/>
      <c r="P647" s="266"/>
      <c r="Q647" s="266"/>
      <c r="R647" s="266"/>
      <c r="S647" s="266"/>
      <c r="T647" s="267"/>
      <c r="AT647" s="268" t="s">
        <v>145</v>
      </c>
      <c r="AU647" s="268" t="s">
        <v>86</v>
      </c>
      <c r="AV647" s="13" t="s">
        <v>86</v>
      </c>
      <c r="AW647" s="13" t="s">
        <v>41</v>
      </c>
      <c r="AX647" s="13" t="s">
        <v>78</v>
      </c>
      <c r="AY647" s="268" t="s">
        <v>136</v>
      </c>
    </row>
    <row r="648" s="14" customFormat="1">
      <c r="B648" s="269"/>
      <c r="C648" s="270"/>
      <c r="D648" s="249" t="s">
        <v>145</v>
      </c>
      <c r="E648" s="271" t="s">
        <v>34</v>
      </c>
      <c r="F648" s="272" t="s">
        <v>148</v>
      </c>
      <c r="G648" s="270"/>
      <c r="H648" s="273">
        <v>3</v>
      </c>
      <c r="I648" s="274"/>
      <c r="J648" s="270"/>
      <c r="K648" s="270"/>
      <c r="L648" s="275"/>
      <c r="M648" s="276"/>
      <c r="N648" s="277"/>
      <c r="O648" s="277"/>
      <c r="P648" s="277"/>
      <c r="Q648" s="277"/>
      <c r="R648" s="277"/>
      <c r="S648" s="277"/>
      <c r="T648" s="278"/>
      <c r="AT648" s="279" t="s">
        <v>145</v>
      </c>
      <c r="AU648" s="279" t="s">
        <v>86</v>
      </c>
      <c r="AV648" s="14" t="s">
        <v>143</v>
      </c>
      <c r="AW648" s="14" t="s">
        <v>41</v>
      </c>
      <c r="AX648" s="14" t="s">
        <v>25</v>
      </c>
      <c r="AY648" s="279" t="s">
        <v>136</v>
      </c>
    </row>
    <row r="649" s="1" customFormat="1" ht="16.5" customHeight="1">
      <c r="B649" s="46"/>
      <c r="C649" s="235" t="s">
        <v>947</v>
      </c>
      <c r="D649" s="235" t="s">
        <v>138</v>
      </c>
      <c r="E649" s="236" t="s">
        <v>948</v>
      </c>
      <c r="F649" s="237" t="s">
        <v>949</v>
      </c>
      <c r="G649" s="238" t="s">
        <v>254</v>
      </c>
      <c r="H649" s="239">
        <v>1</v>
      </c>
      <c r="I649" s="240"/>
      <c r="J649" s="241">
        <f>ROUND(I649*H649,2)</f>
        <v>0</v>
      </c>
      <c r="K649" s="237" t="s">
        <v>34</v>
      </c>
      <c r="L649" s="72"/>
      <c r="M649" s="242" t="s">
        <v>34</v>
      </c>
      <c r="N649" s="243" t="s">
        <v>49</v>
      </c>
      <c r="O649" s="47"/>
      <c r="P649" s="244">
        <f>O649*H649</f>
        <v>0</v>
      </c>
      <c r="Q649" s="244">
        <v>0</v>
      </c>
      <c r="R649" s="244">
        <f>Q649*H649</f>
        <v>0</v>
      </c>
      <c r="S649" s="244">
        <v>0</v>
      </c>
      <c r="T649" s="245">
        <f>S649*H649</f>
        <v>0</v>
      </c>
      <c r="AR649" s="24" t="s">
        <v>143</v>
      </c>
      <c r="AT649" s="24" t="s">
        <v>138</v>
      </c>
      <c r="AU649" s="24" t="s">
        <v>86</v>
      </c>
      <c r="AY649" s="24" t="s">
        <v>136</v>
      </c>
      <c r="BE649" s="246">
        <f>IF(N649="základní",J649,0)</f>
        <v>0</v>
      </c>
      <c r="BF649" s="246">
        <f>IF(N649="snížená",J649,0)</f>
        <v>0</v>
      </c>
      <c r="BG649" s="246">
        <f>IF(N649="zákl. přenesená",J649,0)</f>
        <v>0</v>
      </c>
      <c r="BH649" s="246">
        <f>IF(N649="sníž. přenesená",J649,0)</f>
        <v>0</v>
      </c>
      <c r="BI649" s="246">
        <f>IF(N649="nulová",J649,0)</f>
        <v>0</v>
      </c>
      <c r="BJ649" s="24" t="s">
        <v>25</v>
      </c>
      <c r="BK649" s="246">
        <f>ROUND(I649*H649,2)</f>
        <v>0</v>
      </c>
      <c r="BL649" s="24" t="s">
        <v>143</v>
      </c>
      <c r="BM649" s="24" t="s">
        <v>950</v>
      </c>
    </row>
    <row r="650" s="12" customFormat="1">
      <c r="B650" s="247"/>
      <c r="C650" s="248"/>
      <c r="D650" s="249" t="s">
        <v>145</v>
      </c>
      <c r="E650" s="250" t="s">
        <v>34</v>
      </c>
      <c r="F650" s="251" t="s">
        <v>946</v>
      </c>
      <c r="G650" s="248"/>
      <c r="H650" s="250" t="s">
        <v>34</v>
      </c>
      <c r="I650" s="252"/>
      <c r="J650" s="248"/>
      <c r="K650" s="248"/>
      <c r="L650" s="253"/>
      <c r="M650" s="254"/>
      <c r="N650" s="255"/>
      <c r="O650" s="255"/>
      <c r="P650" s="255"/>
      <c r="Q650" s="255"/>
      <c r="R650" s="255"/>
      <c r="S650" s="255"/>
      <c r="T650" s="256"/>
      <c r="AT650" s="257" t="s">
        <v>145</v>
      </c>
      <c r="AU650" s="257" t="s">
        <v>86</v>
      </c>
      <c r="AV650" s="12" t="s">
        <v>25</v>
      </c>
      <c r="AW650" s="12" t="s">
        <v>41</v>
      </c>
      <c r="AX650" s="12" t="s">
        <v>78</v>
      </c>
      <c r="AY650" s="257" t="s">
        <v>136</v>
      </c>
    </row>
    <row r="651" s="13" customFormat="1">
      <c r="B651" s="258"/>
      <c r="C651" s="259"/>
      <c r="D651" s="249" t="s">
        <v>145</v>
      </c>
      <c r="E651" s="260" t="s">
        <v>34</v>
      </c>
      <c r="F651" s="261" t="s">
        <v>25</v>
      </c>
      <c r="G651" s="259"/>
      <c r="H651" s="262">
        <v>1</v>
      </c>
      <c r="I651" s="263"/>
      <c r="J651" s="259"/>
      <c r="K651" s="259"/>
      <c r="L651" s="264"/>
      <c r="M651" s="265"/>
      <c r="N651" s="266"/>
      <c r="O651" s="266"/>
      <c r="P651" s="266"/>
      <c r="Q651" s="266"/>
      <c r="R651" s="266"/>
      <c r="S651" s="266"/>
      <c r="T651" s="267"/>
      <c r="AT651" s="268" t="s">
        <v>145</v>
      </c>
      <c r="AU651" s="268" t="s">
        <v>86</v>
      </c>
      <c r="AV651" s="13" t="s">
        <v>86</v>
      </c>
      <c r="AW651" s="13" t="s">
        <v>41</v>
      </c>
      <c r="AX651" s="13" t="s">
        <v>78</v>
      </c>
      <c r="AY651" s="268" t="s">
        <v>136</v>
      </c>
    </row>
    <row r="652" s="14" customFormat="1">
      <c r="B652" s="269"/>
      <c r="C652" s="270"/>
      <c r="D652" s="249" t="s">
        <v>145</v>
      </c>
      <c r="E652" s="271" t="s">
        <v>34</v>
      </c>
      <c r="F652" s="272" t="s">
        <v>148</v>
      </c>
      <c r="G652" s="270"/>
      <c r="H652" s="273">
        <v>1</v>
      </c>
      <c r="I652" s="274"/>
      <c r="J652" s="270"/>
      <c r="K652" s="270"/>
      <c r="L652" s="275"/>
      <c r="M652" s="276"/>
      <c r="N652" s="277"/>
      <c r="O652" s="277"/>
      <c r="P652" s="277"/>
      <c r="Q652" s="277"/>
      <c r="R652" s="277"/>
      <c r="S652" s="277"/>
      <c r="T652" s="278"/>
      <c r="AT652" s="279" t="s">
        <v>145</v>
      </c>
      <c r="AU652" s="279" t="s">
        <v>86</v>
      </c>
      <c r="AV652" s="14" t="s">
        <v>143</v>
      </c>
      <c r="AW652" s="14" t="s">
        <v>41</v>
      </c>
      <c r="AX652" s="14" t="s">
        <v>25</v>
      </c>
      <c r="AY652" s="279" t="s">
        <v>136</v>
      </c>
    </row>
    <row r="653" s="1" customFormat="1" ht="16.5" customHeight="1">
      <c r="B653" s="46"/>
      <c r="C653" s="235" t="s">
        <v>951</v>
      </c>
      <c r="D653" s="235" t="s">
        <v>138</v>
      </c>
      <c r="E653" s="236" t="s">
        <v>952</v>
      </c>
      <c r="F653" s="237" t="s">
        <v>953</v>
      </c>
      <c r="G653" s="238" t="s">
        <v>254</v>
      </c>
      <c r="H653" s="239">
        <v>1</v>
      </c>
      <c r="I653" s="240"/>
      <c r="J653" s="241">
        <f>ROUND(I653*H653,2)</f>
        <v>0</v>
      </c>
      <c r="K653" s="237" t="s">
        <v>34</v>
      </c>
      <c r="L653" s="72"/>
      <c r="M653" s="242" t="s">
        <v>34</v>
      </c>
      <c r="N653" s="243" t="s">
        <v>49</v>
      </c>
      <c r="O653" s="47"/>
      <c r="P653" s="244">
        <f>O653*H653</f>
        <v>0</v>
      </c>
      <c r="Q653" s="244">
        <v>0</v>
      </c>
      <c r="R653" s="244">
        <f>Q653*H653</f>
        <v>0</v>
      </c>
      <c r="S653" s="244">
        <v>0</v>
      </c>
      <c r="T653" s="245">
        <f>S653*H653</f>
        <v>0</v>
      </c>
      <c r="AR653" s="24" t="s">
        <v>143</v>
      </c>
      <c r="AT653" s="24" t="s">
        <v>138</v>
      </c>
      <c r="AU653" s="24" t="s">
        <v>86</v>
      </c>
      <c r="AY653" s="24" t="s">
        <v>136</v>
      </c>
      <c r="BE653" s="246">
        <f>IF(N653="základní",J653,0)</f>
        <v>0</v>
      </c>
      <c r="BF653" s="246">
        <f>IF(N653="snížená",J653,0)</f>
        <v>0</v>
      </c>
      <c r="BG653" s="246">
        <f>IF(N653="zákl. přenesená",J653,0)</f>
        <v>0</v>
      </c>
      <c r="BH653" s="246">
        <f>IF(N653="sníž. přenesená",J653,0)</f>
        <v>0</v>
      </c>
      <c r="BI653" s="246">
        <f>IF(N653="nulová",J653,0)</f>
        <v>0</v>
      </c>
      <c r="BJ653" s="24" t="s">
        <v>25</v>
      </c>
      <c r="BK653" s="246">
        <f>ROUND(I653*H653,2)</f>
        <v>0</v>
      </c>
      <c r="BL653" s="24" t="s">
        <v>143</v>
      </c>
      <c r="BM653" s="24" t="s">
        <v>954</v>
      </c>
    </row>
    <row r="654" s="12" customFormat="1">
      <c r="B654" s="247"/>
      <c r="C654" s="248"/>
      <c r="D654" s="249" t="s">
        <v>145</v>
      </c>
      <c r="E654" s="250" t="s">
        <v>34</v>
      </c>
      <c r="F654" s="251" t="s">
        <v>955</v>
      </c>
      <c r="G654" s="248"/>
      <c r="H654" s="250" t="s">
        <v>34</v>
      </c>
      <c r="I654" s="252"/>
      <c r="J654" s="248"/>
      <c r="K654" s="248"/>
      <c r="L654" s="253"/>
      <c r="M654" s="254"/>
      <c r="N654" s="255"/>
      <c r="O654" s="255"/>
      <c r="P654" s="255"/>
      <c r="Q654" s="255"/>
      <c r="R654" s="255"/>
      <c r="S654" s="255"/>
      <c r="T654" s="256"/>
      <c r="AT654" s="257" t="s">
        <v>145</v>
      </c>
      <c r="AU654" s="257" t="s">
        <v>86</v>
      </c>
      <c r="AV654" s="12" t="s">
        <v>25</v>
      </c>
      <c r="AW654" s="12" t="s">
        <v>41</v>
      </c>
      <c r="AX654" s="12" t="s">
        <v>78</v>
      </c>
      <c r="AY654" s="257" t="s">
        <v>136</v>
      </c>
    </row>
    <row r="655" s="13" customFormat="1">
      <c r="B655" s="258"/>
      <c r="C655" s="259"/>
      <c r="D655" s="249" t="s">
        <v>145</v>
      </c>
      <c r="E655" s="260" t="s">
        <v>34</v>
      </c>
      <c r="F655" s="261" t="s">
        <v>25</v>
      </c>
      <c r="G655" s="259"/>
      <c r="H655" s="262">
        <v>1</v>
      </c>
      <c r="I655" s="263"/>
      <c r="J655" s="259"/>
      <c r="K655" s="259"/>
      <c r="L655" s="264"/>
      <c r="M655" s="265"/>
      <c r="N655" s="266"/>
      <c r="O655" s="266"/>
      <c r="P655" s="266"/>
      <c r="Q655" s="266"/>
      <c r="R655" s="266"/>
      <c r="S655" s="266"/>
      <c r="T655" s="267"/>
      <c r="AT655" s="268" t="s">
        <v>145</v>
      </c>
      <c r="AU655" s="268" t="s">
        <v>86</v>
      </c>
      <c r="AV655" s="13" t="s">
        <v>86</v>
      </c>
      <c r="AW655" s="13" t="s">
        <v>41</v>
      </c>
      <c r="AX655" s="13" t="s">
        <v>78</v>
      </c>
      <c r="AY655" s="268" t="s">
        <v>136</v>
      </c>
    </row>
    <row r="656" s="14" customFormat="1">
      <c r="B656" s="269"/>
      <c r="C656" s="270"/>
      <c r="D656" s="249" t="s">
        <v>145</v>
      </c>
      <c r="E656" s="271" t="s">
        <v>34</v>
      </c>
      <c r="F656" s="272" t="s">
        <v>148</v>
      </c>
      <c r="G656" s="270"/>
      <c r="H656" s="273">
        <v>1</v>
      </c>
      <c r="I656" s="274"/>
      <c r="J656" s="270"/>
      <c r="K656" s="270"/>
      <c r="L656" s="275"/>
      <c r="M656" s="276"/>
      <c r="N656" s="277"/>
      <c r="O656" s="277"/>
      <c r="P656" s="277"/>
      <c r="Q656" s="277"/>
      <c r="R656" s="277"/>
      <c r="S656" s="277"/>
      <c r="T656" s="278"/>
      <c r="AT656" s="279" t="s">
        <v>145</v>
      </c>
      <c r="AU656" s="279" t="s">
        <v>86</v>
      </c>
      <c r="AV656" s="14" t="s">
        <v>143</v>
      </c>
      <c r="AW656" s="14" t="s">
        <v>41</v>
      </c>
      <c r="AX656" s="14" t="s">
        <v>25</v>
      </c>
      <c r="AY656" s="279" t="s">
        <v>136</v>
      </c>
    </row>
    <row r="657" s="1" customFormat="1" ht="16.5" customHeight="1">
      <c r="B657" s="46"/>
      <c r="C657" s="283" t="s">
        <v>956</v>
      </c>
      <c r="D657" s="283" t="s">
        <v>390</v>
      </c>
      <c r="E657" s="284" t="s">
        <v>957</v>
      </c>
      <c r="F657" s="285" t="s">
        <v>958</v>
      </c>
      <c r="G657" s="286" t="s">
        <v>254</v>
      </c>
      <c r="H657" s="287">
        <v>1</v>
      </c>
      <c r="I657" s="288"/>
      <c r="J657" s="289">
        <f>ROUND(I657*H657,2)</f>
        <v>0</v>
      </c>
      <c r="K657" s="285" t="s">
        <v>34</v>
      </c>
      <c r="L657" s="290"/>
      <c r="M657" s="291" t="s">
        <v>34</v>
      </c>
      <c r="N657" s="292" t="s">
        <v>49</v>
      </c>
      <c r="O657" s="47"/>
      <c r="P657" s="244">
        <f>O657*H657</f>
        <v>0</v>
      </c>
      <c r="Q657" s="244">
        <v>0</v>
      </c>
      <c r="R657" s="244">
        <f>Q657*H657</f>
        <v>0</v>
      </c>
      <c r="S657" s="244">
        <v>0</v>
      </c>
      <c r="T657" s="245">
        <f>S657*H657</f>
        <v>0</v>
      </c>
      <c r="AR657" s="24" t="s">
        <v>179</v>
      </c>
      <c r="AT657" s="24" t="s">
        <v>390</v>
      </c>
      <c r="AU657" s="24" t="s">
        <v>86</v>
      </c>
      <c r="AY657" s="24" t="s">
        <v>136</v>
      </c>
      <c r="BE657" s="246">
        <f>IF(N657="základní",J657,0)</f>
        <v>0</v>
      </c>
      <c r="BF657" s="246">
        <f>IF(N657="snížená",J657,0)</f>
        <v>0</v>
      </c>
      <c r="BG657" s="246">
        <f>IF(N657="zákl. přenesená",J657,0)</f>
        <v>0</v>
      </c>
      <c r="BH657" s="246">
        <f>IF(N657="sníž. přenesená",J657,0)</f>
        <v>0</v>
      </c>
      <c r="BI657" s="246">
        <f>IF(N657="nulová",J657,0)</f>
        <v>0</v>
      </c>
      <c r="BJ657" s="24" t="s">
        <v>25</v>
      </c>
      <c r="BK657" s="246">
        <f>ROUND(I657*H657,2)</f>
        <v>0</v>
      </c>
      <c r="BL657" s="24" t="s">
        <v>143</v>
      </c>
      <c r="BM657" s="24" t="s">
        <v>959</v>
      </c>
    </row>
    <row r="658" s="12" customFormat="1">
      <c r="B658" s="247"/>
      <c r="C658" s="248"/>
      <c r="D658" s="249" t="s">
        <v>145</v>
      </c>
      <c r="E658" s="250" t="s">
        <v>34</v>
      </c>
      <c r="F658" s="251" t="s">
        <v>811</v>
      </c>
      <c r="G658" s="248"/>
      <c r="H658" s="250" t="s">
        <v>34</v>
      </c>
      <c r="I658" s="252"/>
      <c r="J658" s="248"/>
      <c r="K658" s="248"/>
      <c r="L658" s="253"/>
      <c r="M658" s="254"/>
      <c r="N658" s="255"/>
      <c r="O658" s="255"/>
      <c r="P658" s="255"/>
      <c r="Q658" s="255"/>
      <c r="R658" s="255"/>
      <c r="S658" s="255"/>
      <c r="T658" s="256"/>
      <c r="AT658" s="257" t="s">
        <v>145</v>
      </c>
      <c r="AU658" s="257" t="s">
        <v>86</v>
      </c>
      <c r="AV658" s="12" t="s">
        <v>25</v>
      </c>
      <c r="AW658" s="12" t="s">
        <v>41</v>
      </c>
      <c r="AX658" s="12" t="s">
        <v>78</v>
      </c>
      <c r="AY658" s="257" t="s">
        <v>136</v>
      </c>
    </row>
    <row r="659" s="13" customFormat="1">
      <c r="B659" s="258"/>
      <c r="C659" s="259"/>
      <c r="D659" s="249" t="s">
        <v>145</v>
      </c>
      <c r="E659" s="260" t="s">
        <v>34</v>
      </c>
      <c r="F659" s="261" t="s">
        <v>25</v>
      </c>
      <c r="G659" s="259"/>
      <c r="H659" s="262">
        <v>1</v>
      </c>
      <c r="I659" s="263"/>
      <c r="J659" s="259"/>
      <c r="K659" s="259"/>
      <c r="L659" s="264"/>
      <c r="M659" s="265"/>
      <c r="N659" s="266"/>
      <c r="O659" s="266"/>
      <c r="P659" s="266"/>
      <c r="Q659" s="266"/>
      <c r="R659" s="266"/>
      <c r="S659" s="266"/>
      <c r="T659" s="267"/>
      <c r="AT659" s="268" t="s">
        <v>145</v>
      </c>
      <c r="AU659" s="268" t="s">
        <v>86</v>
      </c>
      <c r="AV659" s="13" t="s">
        <v>86</v>
      </c>
      <c r="AW659" s="13" t="s">
        <v>41</v>
      </c>
      <c r="AX659" s="13" t="s">
        <v>78</v>
      </c>
      <c r="AY659" s="268" t="s">
        <v>136</v>
      </c>
    </row>
    <row r="660" s="14" customFormat="1">
      <c r="B660" s="269"/>
      <c r="C660" s="270"/>
      <c r="D660" s="249" t="s">
        <v>145</v>
      </c>
      <c r="E660" s="271" t="s">
        <v>34</v>
      </c>
      <c r="F660" s="272" t="s">
        <v>148</v>
      </c>
      <c r="G660" s="270"/>
      <c r="H660" s="273">
        <v>1</v>
      </c>
      <c r="I660" s="274"/>
      <c r="J660" s="270"/>
      <c r="K660" s="270"/>
      <c r="L660" s="275"/>
      <c r="M660" s="276"/>
      <c r="N660" s="277"/>
      <c r="O660" s="277"/>
      <c r="P660" s="277"/>
      <c r="Q660" s="277"/>
      <c r="R660" s="277"/>
      <c r="S660" s="277"/>
      <c r="T660" s="278"/>
      <c r="AT660" s="279" t="s">
        <v>145</v>
      </c>
      <c r="AU660" s="279" t="s">
        <v>86</v>
      </c>
      <c r="AV660" s="14" t="s">
        <v>143</v>
      </c>
      <c r="AW660" s="14" t="s">
        <v>41</v>
      </c>
      <c r="AX660" s="14" t="s">
        <v>25</v>
      </c>
      <c r="AY660" s="279" t="s">
        <v>136</v>
      </c>
    </row>
    <row r="661" s="11" customFormat="1" ht="29.88" customHeight="1">
      <c r="B661" s="219"/>
      <c r="C661" s="220"/>
      <c r="D661" s="221" t="s">
        <v>77</v>
      </c>
      <c r="E661" s="233" t="s">
        <v>262</v>
      </c>
      <c r="F661" s="233" t="s">
        <v>263</v>
      </c>
      <c r="G661" s="220"/>
      <c r="H661" s="220"/>
      <c r="I661" s="223"/>
      <c r="J661" s="234">
        <f>BK661</f>
        <v>0</v>
      </c>
      <c r="K661" s="220"/>
      <c r="L661" s="225"/>
      <c r="M661" s="226"/>
      <c r="N661" s="227"/>
      <c r="O661" s="227"/>
      <c r="P661" s="228">
        <f>SUM(P662:P693)</f>
        <v>0</v>
      </c>
      <c r="Q661" s="227"/>
      <c r="R661" s="228">
        <f>SUM(R662:R693)</f>
        <v>0</v>
      </c>
      <c r="S661" s="227"/>
      <c r="T661" s="229">
        <f>SUM(T662:T693)</f>
        <v>0</v>
      </c>
      <c r="AR661" s="230" t="s">
        <v>25</v>
      </c>
      <c r="AT661" s="231" t="s">
        <v>77</v>
      </c>
      <c r="AU661" s="231" t="s">
        <v>25</v>
      </c>
      <c r="AY661" s="230" t="s">
        <v>136</v>
      </c>
      <c r="BK661" s="232">
        <f>SUM(BK662:BK693)</f>
        <v>0</v>
      </c>
    </row>
    <row r="662" s="1" customFormat="1" ht="25.5" customHeight="1">
      <c r="B662" s="46"/>
      <c r="C662" s="235" t="s">
        <v>960</v>
      </c>
      <c r="D662" s="235" t="s">
        <v>138</v>
      </c>
      <c r="E662" s="236" t="s">
        <v>265</v>
      </c>
      <c r="F662" s="237" t="s">
        <v>266</v>
      </c>
      <c r="G662" s="238" t="s">
        <v>267</v>
      </c>
      <c r="H662" s="239">
        <v>16.324999999999999</v>
      </c>
      <c r="I662" s="240"/>
      <c r="J662" s="241">
        <f>ROUND(I662*H662,2)</f>
        <v>0</v>
      </c>
      <c r="K662" s="237" t="s">
        <v>142</v>
      </c>
      <c r="L662" s="72"/>
      <c r="M662" s="242" t="s">
        <v>34</v>
      </c>
      <c r="N662" s="243" t="s">
        <v>49</v>
      </c>
      <c r="O662" s="47"/>
      <c r="P662" s="244">
        <f>O662*H662</f>
        <v>0</v>
      </c>
      <c r="Q662" s="244">
        <v>0</v>
      </c>
      <c r="R662" s="244">
        <f>Q662*H662</f>
        <v>0</v>
      </c>
      <c r="S662" s="244">
        <v>0</v>
      </c>
      <c r="T662" s="245">
        <f>S662*H662</f>
        <v>0</v>
      </c>
      <c r="AR662" s="24" t="s">
        <v>143</v>
      </c>
      <c r="AT662" s="24" t="s">
        <v>138</v>
      </c>
      <c r="AU662" s="24" t="s">
        <v>86</v>
      </c>
      <c r="AY662" s="24" t="s">
        <v>136</v>
      </c>
      <c r="BE662" s="246">
        <f>IF(N662="základní",J662,0)</f>
        <v>0</v>
      </c>
      <c r="BF662" s="246">
        <f>IF(N662="snížená",J662,0)</f>
        <v>0</v>
      </c>
      <c r="BG662" s="246">
        <f>IF(N662="zákl. přenesená",J662,0)</f>
        <v>0</v>
      </c>
      <c r="BH662" s="246">
        <f>IF(N662="sníž. přenesená",J662,0)</f>
        <v>0</v>
      </c>
      <c r="BI662" s="246">
        <f>IF(N662="nulová",J662,0)</f>
        <v>0</v>
      </c>
      <c r="BJ662" s="24" t="s">
        <v>25</v>
      </c>
      <c r="BK662" s="246">
        <f>ROUND(I662*H662,2)</f>
        <v>0</v>
      </c>
      <c r="BL662" s="24" t="s">
        <v>143</v>
      </c>
      <c r="BM662" s="24" t="s">
        <v>961</v>
      </c>
    </row>
    <row r="663" s="12" customFormat="1">
      <c r="B663" s="247"/>
      <c r="C663" s="248"/>
      <c r="D663" s="249" t="s">
        <v>145</v>
      </c>
      <c r="E663" s="250" t="s">
        <v>34</v>
      </c>
      <c r="F663" s="251" t="s">
        <v>962</v>
      </c>
      <c r="G663" s="248"/>
      <c r="H663" s="250" t="s">
        <v>34</v>
      </c>
      <c r="I663" s="252"/>
      <c r="J663" s="248"/>
      <c r="K663" s="248"/>
      <c r="L663" s="253"/>
      <c r="M663" s="254"/>
      <c r="N663" s="255"/>
      <c r="O663" s="255"/>
      <c r="P663" s="255"/>
      <c r="Q663" s="255"/>
      <c r="R663" s="255"/>
      <c r="S663" s="255"/>
      <c r="T663" s="256"/>
      <c r="AT663" s="257" t="s">
        <v>145</v>
      </c>
      <c r="AU663" s="257" t="s">
        <v>86</v>
      </c>
      <c r="AV663" s="12" t="s">
        <v>25</v>
      </c>
      <c r="AW663" s="12" t="s">
        <v>41</v>
      </c>
      <c r="AX663" s="12" t="s">
        <v>78</v>
      </c>
      <c r="AY663" s="257" t="s">
        <v>136</v>
      </c>
    </row>
    <row r="664" s="13" customFormat="1">
      <c r="B664" s="258"/>
      <c r="C664" s="259"/>
      <c r="D664" s="249" t="s">
        <v>145</v>
      </c>
      <c r="E664" s="260" t="s">
        <v>34</v>
      </c>
      <c r="F664" s="261" t="s">
        <v>963</v>
      </c>
      <c r="G664" s="259"/>
      <c r="H664" s="262">
        <v>16.324999999999999</v>
      </c>
      <c r="I664" s="263"/>
      <c r="J664" s="259"/>
      <c r="K664" s="259"/>
      <c r="L664" s="264"/>
      <c r="M664" s="265"/>
      <c r="N664" s="266"/>
      <c r="O664" s="266"/>
      <c r="P664" s="266"/>
      <c r="Q664" s="266"/>
      <c r="R664" s="266"/>
      <c r="S664" s="266"/>
      <c r="T664" s="267"/>
      <c r="AT664" s="268" t="s">
        <v>145</v>
      </c>
      <c r="AU664" s="268" t="s">
        <v>86</v>
      </c>
      <c r="AV664" s="13" t="s">
        <v>86</v>
      </c>
      <c r="AW664" s="13" t="s">
        <v>41</v>
      </c>
      <c r="AX664" s="13" t="s">
        <v>78</v>
      </c>
      <c r="AY664" s="268" t="s">
        <v>136</v>
      </c>
    </row>
    <row r="665" s="14" customFormat="1">
      <c r="B665" s="269"/>
      <c r="C665" s="270"/>
      <c r="D665" s="249" t="s">
        <v>145</v>
      </c>
      <c r="E665" s="271" t="s">
        <v>34</v>
      </c>
      <c r="F665" s="272" t="s">
        <v>148</v>
      </c>
      <c r="G665" s="270"/>
      <c r="H665" s="273">
        <v>16.324999999999999</v>
      </c>
      <c r="I665" s="274"/>
      <c r="J665" s="270"/>
      <c r="K665" s="270"/>
      <c r="L665" s="275"/>
      <c r="M665" s="276"/>
      <c r="N665" s="277"/>
      <c r="O665" s="277"/>
      <c r="P665" s="277"/>
      <c r="Q665" s="277"/>
      <c r="R665" s="277"/>
      <c r="S665" s="277"/>
      <c r="T665" s="278"/>
      <c r="AT665" s="279" t="s">
        <v>145</v>
      </c>
      <c r="AU665" s="279" t="s">
        <v>86</v>
      </c>
      <c r="AV665" s="14" t="s">
        <v>143</v>
      </c>
      <c r="AW665" s="14" t="s">
        <v>41</v>
      </c>
      <c r="AX665" s="14" t="s">
        <v>25</v>
      </c>
      <c r="AY665" s="279" t="s">
        <v>136</v>
      </c>
    </row>
    <row r="666" s="1" customFormat="1" ht="25.5" customHeight="1">
      <c r="B666" s="46"/>
      <c r="C666" s="235" t="s">
        <v>964</v>
      </c>
      <c r="D666" s="235" t="s">
        <v>138</v>
      </c>
      <c r="E666" s="236" t="s">
        <v>265</v>
      </c>
      <c r="F666" s="237" t="s">
        <v>266</v>
      </c>
      <c r="G666" s="238" t="s">
        <v>267</v>
      </c>
      <c r="H666" s="239">
        <v>1.47</v>
      </c>
      <c r="I666" s="240"/>
      <c r="J666" s="241">
        <f>ROUND(I666*H666,2)</f>
        <v>0</v>
      </c>
      <c r="K666" s="237" t="s">
        <v>142</v>
      </c>
      <c r="L666" s="72"/>
      <c r="M666" s="242" t="s">
        <v>34</v>
      </c>
      <c r="N666" s="243" t="s">
        <v>49</v>
      </c>
      <c r="O666" s="47"/>
      <c r="P666" s="244">
        <f>O666*H666</f>
        <v>0</v>
      </c>
      <c r="Q666" s="244">
        <v>0</v>
      </c>
      <c r="R666" s="244">
        <f>Q666*H666</f>
        <v>0</v>
      </c>
      <c r="S666" s="244">
        <v>0</v>
      </c>
      <c r="T666" s="245">
        <f>S666*H666</f>
        <v>0</v>
      </c>
      <c r="AR666" s="24" t="s">
        <v>143</v>
      </c>
      <c r="AT666" s="24" t="s">
        <v>138</v>
      </c>
      <c r="AU666" s="24" t="s">
        <v>86</v>
      </c>
      <c r="AY666" s="24" t="s">
        <v>136</v>
      </c>
      <c r="BE666" s="246">
        <f>IF(N666="základní",J666,0)</f>
        <v>0</v>
      </c>
      <c r="BF666" s="246">
        <f>IF(N666="snížená",J666,0)</f>
        <v>0</v>
      </c>
      <c r="BG666" s="246">
        <f>IF(N666="zákl. přenesená",J666,0)</f>
        <v>0</v>
      </c>
      <c r="BH666" s="246">
        <f>IF(N666="sníž. přenesená",J666,0)</f>
        <v>0</v>
      </c>
      <c r="BI666" s="246">
        <f>IF(N666="nulová",J666,0)</f>
        <v>0</v>
      </c>
      <c r="BJ666" s="24" t="s">
        <v>25</v>
      </c>
      <c r="BK666" s="246">
        <f>ROUND(I666*H666,2)</f>
        <v>0</v>
      </c>
      <c r="BL666" s="24" t="s">
        <v>143</v>
      </c>
      <c r="BM666" s="24" t="s">
        <v>965</v>
      </c>
    </row>
    <row r="667" s="12" customFormat="1">
      <c r="B667" s="247"/>
      <c r="C667" s="248"/>
      <c r="D667" s="249" t="s">
        <v>145</v>
      </c>
      <c r="E667" s="250" t="s">
        <v>34</v>
      </c>
      <c r="F667" s="251" t="s">
        <v>966</v>
      </c>
      <c r="G667" s="248"/>
      <c r="H667" s="250" t="s">
        <v>34</v>
      </c>
      <c r="I667" s="252"/>
      <c r="J667" s="248"/>
      <c r="K667" s="248"/>
      <c r="L667" s="253"/>
      <c r="M667" s="254"/>
      <c r="N667" s="255"/>
      <c r="O667" s="255"/>
      <c r="P667" s="255"/>
      <c r="Q667" s="255"/>
      <c r="R667" s="255"/>
      <c r="S667" s="255"/>
      <c r="T667" s="256"/>
      <c r="AT667" s="257" t="s">
        <v>145</v>
      </c>
      <c r="AU667" s="257" t="s">
        <v>86</v>
      </c>
      <c r="AV667" s="12" t="s">
        <v>25</v>
      </c>
      <c r="AW667" s="12" t="s">
        <v>41</v>
      </c>
      <c r="AX667" s="12" t="s">
        <v>78</v>
      </c>
      <c r="AY667" s="257" t="s">
        <v>136</v>
      </c>
    </row>
    <row r="668" s="13" customFormat="1">
      <c r="B668" s="258"/>
      <c r="C668" s="259"/>
      <c r="D668" s="249" t="s">
        <v>145</v>
      </c>
      <c r="E668" s="260" t="s">
        <v>34</v>
      </c>
      <c r="F668" s="261" t="s">
        <v>967</v>
      </c>
      <c r="G668" s="259"/>
      <c r="H668" s="262">
        <v>1.47</v>
      </c>
      <c r="I668" s="263"/>
      <c r="J668" s="259"/>
      <c r="K668" s="259"/>
      <c r="L668" s="264"/>
      <c r="M668" s="265"/>
      <c r="N668" s="266"/>
      <c r="O668" s="266"/>
      <c r="P668" s="266"/>
      <c r="Q668" s="266"/>
      <c r="R668" s="266"/>
      <c r="S668" s="266"/>
      <c r="T668" s="267"/>
      <c r="AT668" s="268" t="s">
        <v>145</v>
      </c>
      <c r="AU668" s="268" t="s">
        <v>86</v>
      </c>
      <c r="AV668" s="13" t="s">
        <v>86</v>
      </c>
      <c r="AW668" s="13" t="s">
        <v>41</v>
      </c>
      <c r="AX668" s="13" t="s">
        <v>78</v>
      </c>
      <c r="AY668" s="268" t="s">
        <v>136</v>
      </c>
    </row>
    <row r="669" s="14" customFormat="1">
      <c r="B669" s="269"/>
      <c r="C669" s="270"/>
      <c r="D669" s="249" t="s">
        <v>145</v>
      </c>
      <c r="E669" s="271" t="s">
        <v>34</v>
      </c>
      <c r="F669" s="272" t="s">
        <v>148</v>
      </c>
      <c r="G669" s="270"/>
      <c r="H669" s="273">
        <v>1.47</v>
      </c>
      <c r="I669" s="274"/>
      <c r="J669" s="270"/>
      <c r="K669" s="270"/>
      <c r="L669" s="275"/>
      <c r="M669" s="276"/>
      <c r="N669" s="277"/>
      <c r="O669" s="277"/>
      <c r="P669" s="277"/>
      <c r="Q669" s="277"/>
      <c r="R669" s="277"/>
      <c r="S669" s="277"/>
      <c r="T669" s="278"/>
      <c r="AT669" s="279" t="s">
        <v>145</v>
      </c>
      <c r="AU669" s="279" t="s">
        <v>86</v>
      </c>
      <c r="AV669" s="14" t="s">
        <v>143</v>
      </c>
      <c r="AW669" s="14" t="s">
        <v>41</v>
      </c>
      <c r="AX669" s="14" t="s">
        <v>25</v>
      </c>
      <c r="AY669" s="279" t="s">
        <v>136</v>
      </c>
    </row>
    <row r="670" s="1" customFormat="1" ht="25.5" customHeight="1">
      <c r="B670" s="46"/>
      <c r="C670" s="235" t="s">
        <v>968</v>
      </c>
      <c r="D670" s="235" t="s">
        <v>138</v>
      </c>
      <c r="E670" s="236" t="s">
        <v>272</v>
      </c>
      <c r="F670" s="237" t="s">
        <v>273</v>
      </c>
      <c r="G670" s="238" t="s">
        <v>267</v>
      </c>
      <c r="H670" s="239">
        <v>146.92500000000001</v>
      </c>
      <c r="I670" s="240"/>
      <c r="J670" s="241">
        <f>ROUND(I670*H670,2)</f>
        <v>0</v>
      </c>
      <c r="K670" s="237" t="s">
        <v>142</v>
      </c>
      <c r="L670" s="72"/>
      <c r="M670" s="242" t="s">
        <v>34</v>
      </c>
      <c r="N670" s="243" t="s">
        <v>49</v>
      </c>
      <c r="O670" s="47"/>
      <c r="P670" s="244">
        <f>O670*H670</f>
        <v>0</v>
      </c>
      <c r="Q670" s="244">
        <v>0</v>
      </c>
      <c r="R670" s="244">
        <f>Q670*H670</f>
        <v>0</v>
      </c>
      <c r="S670" s="244">
        <v>0</v>
      </c>
      <c r="T670" s="245">
        <f>S670*H670</f>
        <v>0</v>
      </c>
      <c r="AR670" s="24" t="s">
        <v>143</v>
      </c>
      <c r="AT670" s="24" t="s">
        <v>138</v>
      </c>
      <c r="AU670" s="24" t="s">
        <v>86</v>
      </c>
      <c r="AY670" s="24" t="s">
        <v>136</v>
      </c>
      <c r="BE670" s="246">
        <f>IF(N670="základní",J670,0)</f>
        <v>0</v>
      </c>
      <c r="BF670" s="246">
        <f>IF(N670="snížená",J670,0)</f>
        <v>0</v>
      </c>
      <c r="BG670" s="246">
        <f>IF(N670="zákl. přenesená",J670,0)</f>
        <v>0</v>
      </c>
      <c r="BH670" s="246">
        <f>IF(N670="sníž. přenesená",J670,0)</f>
        <v>0</v>
      </c>
      <c r="BI670" s="246">
        <f>IF(N670="nulová",J670,0)</f>
        <v>0</v>
      </c>
      <c r="BJ670" s="24" t="s">
        <v>25</v>
      </c>
      <c r="BK670" s="246">
        <f>ROUND(I670*H670,2)</f>
        <v>0</v>
      </c>
      <c r="BL670" s="24" t="s">
        <v>143</v>
      </c>
      <c r="BM670" s="24" t="s">
        <v>969</v>
      </c>
    </row>
    <row r="671" s="12" customFormat="1">
      <c r="B671" s="247"/>
      <c r="C671" s="248"/>
      <c r="D671" s="249" t="s">
        <v>145</v>
      </c>
      <c r="E671" s="250" t="s">
        <v>34</v>
      </c>
      <c r="F671" s="251" t="s">
        <v>970</v>
      </c>
      <c r="G671" s="248"/>
      <c r="H671" s="250" t="s">
        <v>34</v>
      </c>
      <c r="I671" s="252"/>
      <c r="J671" s="248"/>
      <c r="K671" s="248"/>
      <c r="L671" s="253"/>
      <c r="M671" s="254"/>
      <c r="N671" s="255"/>
      <c r="O671" s="255"/>
      <c r="P671" s="255"/>
      <c r="Q671" s="255"/>
      <c r="R671" s="255"/>
      <c r="S671" s="255"/>
      <c r="T671" s="256"/>
      <c r="AT671" s="257" t="s">
        <v>145</v>
      </c>
      <c r="AU671" s="257" t="s">
        <v>86</v>
      </c>
      <c r="AV671" s="12" t="s">
        <v>25</v>
      </c>
      <c r="AW671" s="12" t="s">
        <v>41</v>
      </c>
      <c r="AX671" s="12" t="s">
        <v>78</v>
      </c>
      <c r="AY671" s="257" t="s">
        <v>136</v>
      </c>
    </row>
    <row r="672" s="13" customFormat="1">
      <c r="B672" s="258"/>
      <c r="C672" s="259"/>
      <c r="D672" s="249" t="s">
        <v>145</v>
      </c>
      <c r="E672" s="260" t="s">
        <v>34</v>
      </c>
      <c r="F672" s="261" t="s">
        <v>971</v>
      </c>
      <c r="G672" s="259"/>
      <c r="H672" s="262">
        <v>146.92500000000001</v>
      </c>
      <c r="I672" s="263"/>
      <c r="J672" s="259"/>
      <c r="K672" s="259"/>
      <c r="L672" s="264"/>
      <c r="M672" s="265"/>
      <c r="N672" s="266"/>
      <c r="O672" s="266"/>
      <c r="P672" s="266"/>
      <c r="Q672" s="266"/>
      <c r="R672" s="266"/>
      <c r="S672" s="266"/>
      <c r="T672" s="267"/>
      <c r="AT672" s="268" t="s">
        <v>145</v>
      </c>
      <c r="AU672" s="268" t="s">
        <v>86</v>
      </c>
      <c r="AV672" s="13" t="s">
        <v>86</v>
      </c>
      <c r="AW672" s="13" t="s">
        <v>41</v>
      </c>
      <c r="AX672" s="13" t="s">
        <v>78</v>
      </c>
      <c r="AY672" s="268" t="s">
        <v>136</v>
      </c>
    </row>
    <row r="673" s="14" customFormat="1">
      <c r="B673" s="269"/>
      <c r="C673" s="270"/>
      <c r="D673" s="249" t="s">
        <v>145</v>
      </c>
      <c r="E673" s="271" t="s">
        <v>34</v>
      </c>
      <c r="F673" s="272" t="s">
        <v>148</v>
      </c>
      <c r="G673" s="270"/>
      <c r="H673" s="273">
        <v>146.92500000000001</v>
      </c>
      <c r="I673" s="274"/>
      <c r="J673" s="270"/>
      <c r="K673" s="270"/>
      <c r="L673" s="275"/>
      <c r="M673" s="276"/>
      <c r="N673" s="277"/>
      <c r="O673" s="277"/>
      <c r="P673" s="277"/>
      <c r="Q673" s="277"/>
      <c r="R673" s="277"/>
      <c r="S673" s="277"/>
      <c r="T673" s="278"/>
      <c r="AT673" s="279" t="s">
        <v>145</v>
      </c>
      <c r="AU673" s="279" t="s">
        <v>86</v>
      </c>
      <c r="AV673" s="14" t="s">
        <v>143</v>
      </c>
      <c r="AW673" s="14" t="s">
        <v>41</v>
      </c>
      <c r="AX673" s="14" t="s">
        <v>25</v>
      </c>
      <c r="AY673" s="279" t="s">
        <v>136</v>
      </c>
    </row>
    <row r="674" s="1" customFormat="1" ht="25.5" customHeight="1">
      <c r="B674" s="46"/>
      <c r="C674" s="235" t="s">
        <v>972</v>
      </c>
      <c r="D674" s="235" t="s">
        <v>138</v>
      </c>
      <c r="E674" s="236" t="s">
        <v>272</v>
      </c>
      <c r="F674" s="237" t="s">
        <v>273</v>
      </c>
      <c r="G674" s="238" t="s">
        <v>267</v>
      </c>
      <c r="H674" s="239">
        <v>13.23</v>
      </c>
      <c r="I674" s="240"/>
      <c r="J674" s="241">
        <f>ROUND(I674*H674,2)</f>
        <v>0</v>
      </c>
      <c r="K674" s="237" t="s">
        <v>142</v>
      </c>
      <c r="L674" s="72"/>
      <c r="M674" s="242" t="s">
        <v>34</v>
      </c>
      <c r="N674" s="243" t="s">
        <v>49</v>
      </c>
      <c r="O674" s="47"/>
      <c r="P674" s="244">
        <f>O674*H674</f>
        <v>0</v>
      </c>
      <c r="Q674" s="244">
        <v>0</v>
      </c>
      <c r="R674" s="244">
        <f>Q674*H674</f>
        <v>0</v>
      </c>
      <c r="S674" s="244">
        <v>0</v>
      </c>
      <c r="T674" s="245">
        <f>S674*H674</f>
        <v>0</v>
      </c>
      <c r="AR674" s="24" t="s">
        <v>143</v>
      </c>
      <c r="AT674" s="24" t="s">
        <v>138</v>
      </c>
      <c r="AU674" s="24" t="s">
        <v>86</v>
      </c>
      <c r="AY674" s="24" t="s">
        <v>136</v>
      </c>
      <c r="BE674" s="246">
        <f>IF(N674="základní",J674,0)</f>
        <v>0</v>
      </c>
      <c r="BF674" s="246">
        <f>IF(N674="snížená",J674,0)</f>
        <v>0</v>
      </c>
      <c r="BG674" s="246">
        <f>IF(N674="zákl. přenesená",J674,0)</f>
        <v>0</v>
      </c>
      <c r="BH674" s="246">
        <f>IF(N674="sníž. přenesená",J674,0)</f>
        <v>0</v>
      </c>
      <c r="BI674" s="246">
        <f>IF(N674="nulová",J674,0)</f>
        <v>0</v>
      </c>
      <c r="BJ674" s="24" t="s">
        <v>25</v>
      </c>
      <c r="BK674" s="246">
        <f>ROUND(I674*H674,2)</f>
        <v>0</v>
      </c>
      <c r="BL674" s="24" t="s">
        <v>143</v>
      </c>
      <c r="BM674" s="24" t="s">
        <v>973</v>
      </c>
    </row>
    <row r="675" s="12" customFormat="1">
      <c r="B675" s="247"/>
      <c r="C675" s="248"/>
      <c r="D675" s="249" t="s">
        <v>145</v>
      </c>
      <c r="E675" s="250" t="s">
        <v>34</v>
      </c>
      <c r="F675" s="251" t="s">
        <v>974</v>
      </c>
      <c r="G675" s="248"/>
      <c r="H675" s="250" t="s">
        <v>34</v>
      </c>
      <c r="I675" s="252"/>
      <c r="J675" s="248"/>
      <c r="K675" s="248"/>
      <c r="L675" s="253"/>
      <c r="M675" s="254"/>
      <c r="N675" s="255"/>
      <c r="O675" s="255"/>
      <c r="P675" s="255"/>
      <c r="Q675" s="255"/>
      <c r="R675" s="255"/>
      <c r="S675" s="255"/>
      <c r="T675" s="256"/>
      <c r="AT675" s="257" t="s">
        <v>145</v>
      </c>
      <c r="AU675" s="257" t="s">
        <v>86</v>
      </c>
      <c r="AV675" s="12" t="s">
        <v>25</v>
      </c>
      <c r="AW675" s="12" t="s">
        <v>41</v>
      </c>
      <c r="AX675" s="12" t="s">
        <v>78</v>
      </c>
      <c r="AY675" s="257" t="s">
        <v>136</v>
      </c>
    </row>
    <row r="676" s="13" customFormat="1">
      <c r="B676" s="258"/>
      <c r="C676" s="259"/>
      <c r="D676" s="249" t="s">
        <v>145</v>
      </c>
      <c r="E676" s="260" t="s">
        <v>34</v>
      </c>
      <c r="F676" s="261" t="s">
        <v>975</v>
      </c>
      <c r="G676" s="259"/>
      <c r="H676" s="262">
        <v>13.23</v>
      </c>
      <c r="I676" s="263"/>
      <c r="J676" s="259"/>
      <c r="K676" s="259"/>
      <c r="L676" s="264"/>
      <c r="M676" s="265"/>
      <c r="N676" s="266"/>
      <c r="O676" s="266"/>
      <c r="P676" s="266"/>
      <c r="Q676" s="266"/>
      <c r="R676" s="266"/>
      <c r="S676" s="266"/>
      <c r="T676" s="267"/>
      <c r="AT676" s="268" t="s">
        <v>145</v>
      </c>
      <c r="AU676" s="268" t="s">
        <v>86</v>
      </c>
      <c r="AV676" s="13" t="s">
        <v>86</v>
      </c>
      <c r="AW676" s="13" t="s">
        <v>41</v>
      </c>
      <c r="AX676" s="13" t="s">
        <v>78</v>
      </c>
      <c r="AY676" s="268" t="s">
        <v>136</v>
      </c>
    </row>
    <row r="677" s="14" customFormat="1">
      <c r="B677" s="269"/>
      <c r="C677" s="270"/>
      <c r="D677" s="249" t="s">
        <v>145</v>
      </c>
      <c r="E677" s="271" t="s">
        <v>34</v>
      </c>
      <c r="F677" s="272" t="s">
        <v>148</v>
      </c>
      <c r="G677" s="270"/>
      <c r="H677" s="273">
        <v>13.23</v>
      </c>
      <c r="I677" s="274"/>
      <c r="J677" s="270"/>
      <c r="K677" s="270"/>
      <c r="L677" s="275"/>
      <c r="M677" s="276"/>
      <c r="N677" s="277"/>
      <c r="O677" s="277"/>
      <c r="P677" s="277"/>
      <c r="Q677" s="277"/>
      <c r="R677" s="277"/>
      <c r="S677" s="277"/>
      <c r="T677" s="278"/>
      <c r="AT677" s="279" t="s">
        <v>145</v>
      </c>
      <c r="AU677" s="279" t="s">
        <v>86</v>
      </c>
      <c r="AV677" s="14" t="s">
        <v>143</v>
      </c>
      <c r="AW677" s="14" t="s">
        <v>41</v>
      </c>
      <c r="AX677" s="14" t="s">
        <v>25</v>
      </c>
      <c r="AY677" s="279" t="s">
        <v>136</v>
      </c>
    </row>
    <row r="678" s="1" customFormat="1" ht="16.5" customHeight="1">
      <c r="B678" s="46"/>
      <c r="C678" s="235" t="s">
        <v>976</v>
      </c>
      <c r="D678" s="235" t="s">
        <v>138</v>
      </c>
      <c r="E678" s="236" t="s">
        <v>290</v>
      </c>
      <c r="F678" s="237" t="s">
        <v>291</v>
      </c>
      <c r="G678" s="238" t="s">
        <v>267</v>
      </c>
      <c r="H678" s="239">
        <v>16.324999999999999</v>
      </c>
      <c r="I678" s="240"/>
      <c r="J678" s="241">
        <f>ROUND(I678*H678,2)</f>
        <v>0</v>
      </c>
      <c r="K678" s="237" t="s">
        <v>142</v>
      </c>
      <c r="L678" s="72"/>
      <c r="M678" s="242" t="s">
        <v>34</v>
      </c>
      <c r="N678" s="243" t="s">
        <v>49</v>
      </c>
      <c r="O678" s="47"/>
      <c r="P678" s="244">
        <f>O678*H678</f>
        <v>0</v>
      </c>
      <c r="Q678" s="244">
        <v>0</v>
      </c>
      <c r="R678" s="244">
        <f>Q678*H678</f>
        <v>0</v>
      </c>
      <c r="S678" s="244">
        <v>0</v>
      </c>
      <c r="T678" s="245">
        <f>S678*H678</f>
        <v>0</v>
      </c>
      <c r="AR678" s="24" t="s">
        <v>143</v>
      </c>
      <c r="AT678" s="24" t="s">
        <v>138</v>
      </c>
      <c r="AU678" s="24" t="s">
        <v>86</v>
      </c>
      <c r="AY678" s="24" t="s">
        <v>136</v>
      </c>
      <c r="BE678" s="246">
        <f>IF(N678="základní",J678,0)</f>
        <v>0</v>
      </c>
      <c r="BF678" s="246">
        <f>IF(N678="snížená",J678,0)</f>
        <v>0</v>
      </c>
      <c r="BG678" s="246">
        <f>IF(N678="zákl. přenesená",J678,0)</f>
        <v>0</v>
      </c>
      <c r="BH678" s="246">
        <f>IF(N678="sníž. přenesená",J678,0)</f>
        <v>0</v>
      </c>
      <c r="BI678" s="246">
        <f>IF(N678="nulová",J678,0)</f>
        <v>0</v>
      </c>
      <c r="BJ678" s="24" t="s">
        <v>25</v>
      </c>
      <c r="BK678" s="246">
        <f>ROUND(I678*H678,2)</f>
        <v>0</v>
      </c>
      <c r="BL678" s="24" t="s">
        <v>143</v>
      </c>
      <c r="BM678" s="24" t="s">
        <v>977</v>
      </c>
    </row>
    <row r="679" s="12" customFormat="1">
      <c r="B679" s="247"/>
      <c r="C679" s="248"/>
      <c r="D679" s="249" t="s">
        <v>145</v>
      </c>
      <c r="E679" s="250" t="s">
        <v>34</v>
      </c>
      <c r="F679" s="251" t="s">
        <v>978</v>
      </c>
      <c r="G679" s="248"/>
      <c r="H679" s="250" t="s">
        <v>34</v>
      </c>
      <c r="I679" s="252"/>
      <c r="J679" s="248"/>
      <c r="K679" s="248"/>
      <c r="L679" s="253"/>
      <c r="M679" s="254"/>
      <c r="N679" s="255"/>
      <c r="O679" s="255"/>
      <c r="P679" s="255"/>
      <c r="Q679" s="255"/>
      <c r="R679" s="255"/>
      <c r="S679" s="255"/>
      <c r="T679" s="256"/>
      <c r="AT679" s="257" t="s">
        <v>145</v>
      </c>
      <c r="AU679" s="257" t="s">
        <v>86</v>
      </c>
      <c r="AV679" s="12" t="s">
        <v>25</v>
      </c>
      <c r="AW679" s="12" t="s">
        <v>41</v>
      </c>
      <c r="AX679" s="12" t="s">
        <v>78</v>
      </c>
      <c r="AY679" s="257" t="s">
        <v>136</v>
      </c>
    </row>
    <row r="680" s="13" customFormat="1">
      <c r="B680" s="258"/>
      <c r="C680" s="259"/>
      <c r="D680" s="249" t="s">
        <v>145</v>
      </c>
      <c r="E680" s="260" t="s">
        <v>34</v>
      </c>
      <c r="F680" s="261" t="s">
        <v>963</v>
      </c>
      <c r="G680" s="259"/>
      <c r="H680" s="262">
        <v>16.324999999999999</v>
      </c>
      <c r="I680" s="263"/>
      <c r="J680" s="259"/>
      <c r="K680" s="259"/>
      <c r="L680" s="264"/>
      <c r="M680" s="265"/>
      <c r="N680" s="266"/>
      <c r="O680" s="266"/>
      <c r="P680" s="266"/>
      <c r="Q680" s="266"/>
      <c r="R680" s="266"/>
      <c r="S680" s="266"/>
      <c r="T680" s="267"/>
      <c r="AT680" s="268" t="s">
        <v>145</v>
      </c>
      <c r="AU680" s="268" t="s">
        <v>86</v>
      </c>
      <c r="AV680" s="13" t="s">
        <v>86</v>
      </c>
      <c r="AW680" s="13" t="s">
        <v>41</v>
      </c>
      <c r="AX680" s="13" t="s">
        <v>78</v>
      </c>
      <c r="AY680" s="268" t="s">
        <v>136</v>
      </c>
    </row>
    <row r="681" s="14" customFormat="1">
      <c r="B681" s="269"/>
      <c r="C681" s="270"/>
      <c r="D681" s="249" t="s">
        <v>145</v>
      </c>
      <c r="E681" s="271" t="s">
        <v>34</v>
      </c>
      <c r="F681" s="272" t="s">
        <v>148</v>
      </c>
      <c r="G681" s="270"/>
      <c r="H681" s="273">
        <v>16.324999999999999</v>
      </c>
      <c r="I681" s="274"/>
      <c r="J681" s="270"/>
      <c r="K681" s="270"/>
      <c r="L681" s="275"/>
      <c r="M681" s="276"/>
      <c r="N681" s="277"/>
      <c r="O681" s="277"/>
      <c r="P681" s="277"/>
      <c r="Q681" s="277"/>
      <c r="R681" s="277"/>
      <c r="S681" s="277"/>
      <c r="T681" s="278"/>
      <c r="AT681" s="279" t="s">
        <v>145</v>
      </c>
      <c r="AU681" s="279" t="s">
        <v>86</v>
      </c>
      <c r="AV681" s="14" t="s">
        <v>143</v>
      </c>
      <c r="AW681" s="14" t="s">
        <v>41</v>
      </c>
      <c r="AX681" s="14" t="s">
        <v>25</v>
      </c>
      <c r="AY681" s="279" t="s">
        <v>136</v>
      </c>
    </row>
    <row r="682" s="1" customFormat="1" ht="16.5" customHeight="1">
      <c r="B682" s="46"/>
      <c r="C682" s="235" t="s">
        <v>979</v>
      </c>
      <c r="D682" s="235" t="s">
        <v>138</v>
      </c>
      <c r="E682" s="236" t="s">
        <v>290</v>
      </c>
      <c r="F682" s="237" t="s">
        <v>291</v>
      </c>
      <c r="G682" s="238" t="s">
        <v>267</v>
      </c>
      <c r="H682" s="239">
        <v>1.47</v>
      </c>
      <c r="I682" s="240"/>
      <c r="J682" s="241">
        <f>ROUND(I682*H682,2)</f>
        <v>0</v>
      </c>
      <c r="K682" s="237" t="s">
        <v>142</v>
      </c>
      <c r="L682" s="72"/>
      <c r="M682" s="242" t="s">
        <v>34</v>
      </c>
      <c r="N682" s="243" t="s">
        <v>49</v>
      </c>
      <c r="O682" s="47"/>
      <c r="P682" s="244">
        <f>O682*H682</f>
        <v>0</v>
      </c>
      <c r="Q682" s="244">
        <v>0</v>
      </c>
      <c r="R682" s="244">
        <f>Q682*H682</f>
        <v>0</v>
      </c>
      <c r="S682" s="244">
        <v>0</v>
      </c>
      <c r="T682" s="245">
        <f>S682*H682</f>
        <v>0</v>
      </c>
      <c r="AR682" s="24" t="s">
        <v>143</v>
      </c>
      <c r="AT682" s="24" t="s">
        <v>138</v>
      </c>
      <c r="AU682" s="24" t="s">
        <v>86</v>
      </c>
      <c r="AY682" s="24" t="s">
        <v>136</v>
      </c>
      <c r="BE682" s="246">
        <f>IF(N682="základní",J682,0)</f>
        <v>0</v>
      </c>
      <c r="BF682" s="246">
        <f>IF(N682="snížená",J682,0)</f>
        <v>0</v>
      </c>
      <c r="BG682" s="246">
        <f>IF(N682="zákl. přenesená",J682,0)</f>
        <v>0</v>
      </c>
      <c r="BH682" s="246">
        <f>IF(N682="sníž. přenesená",J682,0)</f>
        <v>0</v>
      </c>
      <c r="BI682" s="246">
        <f>IF(N682="nulová",J682,0)</f>
        <v>0</v>
      </c>
      <c r="BJ682" s="24" t="s">
        <v>25</v>
      </c>
      <c r="BK682" s="246">
        <f>ROUND(I682*H682,2)</f>
        <v>0</v>
      </c>
      <c r="BL682" s="24" t="s">
        <v>143</v>
      </c>
      <c r="BM682" s="24" t="s">
        <v>980</v>
      </c>
    </row>
    <row r="683" s="12" customFormat="1">
      <c r="B683" s="247"/>
      <c r="C683" s="248"/>
      <c r="D683" s="249" t="s">
        <v>145</v>
      </c>
      <c r="E683" s="250" t="s">
        <v>34</v>
      </c>
      <c r="F683" s="251" t="s">
        <v>966</v>
      </c>
      <c r="G683" s="248"/>
      <c r="H683" s="250" t="s">
        <v>34</v>
      </c>
      <c r="I683" s="252"/>
      <c r="J683" s="248"/>
      <c r="K683" s="248"/>
      <c r="L683" s="253"/>
      <c r="M683" s="254"/>
      <c r="N683" s="255"/>
      <c r="O683" s="255"/>
      <c r="P683" s="255"/>
      <c r="Q683" s="255"/>
      <c r="R683" s="255"/>
      <c r="S683" s="255"/>
      <c r="T683" s="256"/>
      <c r="AT683" s="257" t="s">
        <v>145</v>
      </c>
      <c r="AU683" s="257" t="s">
        <v>86</v>
      </c>
      <c r="AV683" s="12" t="s">
        <v>25</v>
      </c>
      <c r="AW683" s="12" t="s">
        <v>41</v>
      </c>
      <c r="AX683" s="12" t="s">
        <v>78</v>
      </c>
      <c r="AY683" s="257" t="s">
        <v>136</v>
      </c>
    </row>
    <row r="684" s="13" customFormat="1">
      <c r="B684" s="258"/>
      <c r="C684" s="259"/>
      <c r="D684" s="249" t="s">
        <v>145</v>
      </c>
      <c r="E684" s="260" t="s">
        <v>34</v>
      </c>
      <c r="F684" s="261" t="s">
        <v>967</v>
      </c>
      <c r="G684" s="259"/>
      <c r="H684" s="262">
        <v>1.47</v>
      </c>
      <c r="I684" s="263"/>
      <c r="J684" s="259"/>
      <c r="K684" s="259"/>
      <c r="L684" s="264"/>
      <c r="M684" s="265"/>
      <c r="N684" s="266"/>
      <c r="O684" s="266"/>
      <c r="P684" s="266"/>
      <c r="Q684" s="266"/>
      <c r="R684" s="266"/>
      <c r="S684" s="266"/>
      <c r="T684" s="267"/>
      <c r="AT684" s="268" t="s">
        <v>145</v>
      </c>
      <c r="AU684" s="268" t="s">
        <v>86</v>
      </c>
      <c r="AV684" s="13" t="s">
        <v>86</v>
      </c>
      <c r="AW684" s="13" t="s">
        <v>41</v>
      </c>
      <c r="AX684" s="13" t="s">
        <v>78</v>
      </c>
      <c r="AY684" s="268" t="s">
        <v>136</v>
      </c>
    </row>
    <row r="685" s="14" customFormat="1">
      <c r="B685" s="269"/>
      <c r="C685" s="270"/>
      <c r="D685" s="249" t="s">
        <v>145</v>
      </c>
      <c r="E685" s="271" t="s">
        <v>34</v>
      </c>
      <c r="F685" s="272" t="s">
        <v>148</v>
      </c>
      <c r="G685" s="270"/>
      <c r="H685" s="273">
        <v>1.47</v>
      </c>
      <c r="I685" s="274"/>
      <c r="J685" s="270"/>
      <c r="K685" s="270"/>
      <c r="L685" s="275"/>
      <c r="M685" s="276"/>
      <c r="N685" s="277"/>
      <c r="O685" s="277"/>
      <c r="P685" s="277"/>
      <c r="Q685" s="277"/>
      <c r="R685" s="277"/>
      <c r="S685" s="277"/>
      <c r="T685" s="278"/>
      <c r="AT685" s="279" t="s">
        <v>145</v>
      </c>
      <c r="AU685" s="279" t="s">
        <v>86</v>
      </c>
      <c r="AV685" s="14" t="s">
        <v>143</v>
      </c>
      <c r="AW685" s="14" t="s">
        <v>41</v>
      </c>
      <c r="AX685" s="14" t="s">
        <v>25</v>
      </c>
      <c r="AY685" s="279" t="s">
        <v>136</v>
      </c>
    </row>
    <row r="686" s="1" customFormat="1" ht="16.5" customHeight="1">
      <c r="B686" s="46"/>
      <c r="C686" s="235" t="s">
        <v>981</v>
      </c>
      <c r="D686" s="235" t="s">
        <v>138</v>
      </c>
      <c r="E686" s="236" t="s">
        <v>301</v>
      </c>
      <c r="F686" s="237" t="s">
        <v>982</v>
      </c>
      <c r="G686" s="238" t="s">
        <v>226</v>
      </c>
      <c r="H686" s="239">
        <v>11</v>
      </c>
      <c r="I686" s="240"/>
      <c r="J686" s="241">
        <f>ROUND(I686*H686,2)</f>
        <v>0</v>
      </c>
      <c r="K686" s="237" t="s">
        <v>34</v>
      </c>
      <c r="L686" s="72"/>
      <c r="M686" s="242" t="s">
        <v>34</v>
      </c>
      <c r="N686" s="243" t="s">
        <v>49</v>
      </c>
      <c r="O686" s="47"/>
      <c r="P686" s="244">
        <f>O686*H686</f>
        <v>0</v>
      </c>
      <c r="Q686" s="244">
        <v>0</v>
      </c>
      <c r="R686" s="244">
        <f>Q686*H686</f>
        <v>0</v>
      </c>
      <c r="S686" s="244">
        <v>0</v>
      </c>
      <c r="T686" s="245">
        <f>S686*H686</f>
        <v>0</v>
      </c>
      <c r="AR686" s="24" t="s">
        <v>143</v>
      </c>
      <c r="AT686" s="24" t="s">
        <v>138</v>
      </c>
      <c r="AU686" s="24" t="s">
        <v>86</v>
      </c>
      <c r="AY686" s="24" t="s">
        <v>136</v>
      </c>
      <c r="BE686" s="246">
        <f>IF(N686="základní",J686,0)</f>
        <v>0</v>
      </c>
      <c r="BF686" s="246">
        <f>IF(N686="snížená",J686,0)</f>
        <v>0</v>
      </c>
      <c r="BG686" s="246">
        <f>IF(N686="zákl. přenesená",J686,0)</f>
        <v>0</v>
      </c>
      <c r="BH686" s="246">
        <f>IF(N686="sníž. přenesená",J686,0)</f>
        <v>0</v>
      </c>
      <c r="BI686" s="246">
        <f>IF(N686="nulová",J686,0)</f>
        <v>0</v>
      </c>
      <c r="BJ686" s="24" t="s">
        <v>25</v>
      </c>
      <c r="BK686" s="246">
        <f>ROUND(I686*H686,2)</f>
        <v>0</v>
      </c>
      <c r="BL686" s="24" t="s">
        <v>143</v>
      </c>
      <c r="BM686" s="24" t="s">
        <v>983</v>
      </c>
    </row>
    <row r="687" s="12" customFormat="1">
      <c r="B687" s="247"/>
      <c r="C687" s="248"/>
      <c r="D687" s="249" t="s">
        <v>145</v>
      </c>
      <c r="E687" s="250" t="s">
        <v>34</v>
      </c>
      <c r="F687" s="251" t="s">
        <v>984</v>
      </c>
      <c r="G687" s="248"/>
      <c r="H687" s="250" t="s">
        <v>34</v>
      </c>
      <c r="I687" s="252"/>
      <c r="J687" s="248"/>
      <c r="K687" s="248"/>
      <c r="L687" s="253"/>
      <c r="M687" s="254"/>
      <c r="N687" s="255"/>
      <c r="O687" s="255"/>
      <c r="P687" s="255"/>
      <c r="Q687" s="255"/>
      <c r="R687" s="255"/>
      <c r="S687" s="255"/>
      <c r="T687" s="256"/>
      <c r="AT687" s="257" t="s">
        <v>145</v>
      </c>
      <c r="AU687" s="257" t="s">
        <v>86</v>
      </c>
      <c r="AV687" s="12" t="s">
        <v>25</v>
      </c>
      <c r="AW687" s="12" t="s">
        <v>41</v>
      </c>
      <c r="AX687" s="12" t="s">
        <v>78</v>
      </c>
      <c r="AY687" s="257" t="s">
        <v>136</v>
      </c>
    </row>
    <row r="688" s="13" customFormat="1">
      <c r="B688" s="258"/>
      <c r="C688" s="259"/>
      <c r="D688" s="249" t="s">
        <v>145</v>
      </c>
      <c r="E688" s="260" t="s">
        <v>34</v>
      </c>
      <c r="F688" s="261" t="s">
        <v>985</v>
      </c>
      <c r="G688" s="259"/>
      <c r="H688" s="262">
        <v>11</v>
      </c>
      <c r="I688" s="263"/>
      <c r="J688" s="259"/>
      <c r="K688" s="259"/>
      <c r="L688" s="264"/>
      <c r="M688" s="265"/>
      <c r="N688" s="266"/>
      <c r="O688" s="266"/>
      <c r="P688" s="266"/>
      <c r="Q688" s="266"/>
      <c r="R688" s="266"/>
      <c r="S688" s="266"/>
      <c r="T688" s="267"/>
      <c r="AT688" s="268" t="s">
        <v>145</v>
      </c>
      <c r="AU688" s="268" t="s">
        <v>86</v>
      </c>
      <c r="AV688" s="13" t="s">
        <v>86</v>
      </c>
      <c r="AW688" s="13" t="s">
        <v>41</v>
      </c>
      <c r="AX688" s="13" t="s">
        <v>78</v>
      </c>
      <c r="AY688" s="268" t="s">
        <v>136</v>
      </c>
    </row>
    <row r="689" s="14" customFormat="1">
      <c r="B689" s="269"/>
      <c r="C689" s="270"/>
      <c r="D689" s="249" t="s">
        <v>145</v>
      </c>
      <c r="E689" s="271" t="s">
        <v>34</v>
      </c>
      <c r="F689" s="272" t="s">
        <v>148</v>
      </c>
      <c r="G689" s="270"/>
      <c r="H689" s="273">
        <v>11</v>
      </c>
      <c r="I689" s="274"/>
      <c r="J689" s="270"/>
      <c r="K689" s="270"/>
      <c r="L689" s="275"/>
      <c r="M689" s="276"/>
      <c r="N689" s="277"/>
      <c r="O689" s="277"/>
      <c r="P689" s="277"/>
      <c r="Q689" s="277"/>
      <c r="R689" s="277"/>
      <c r="S689" s="277"/>
      <c r="T689" s="278"/>
      <c r="AT689" s="279" t="s">
        <v>145</v>
      </c>
      <c r="AU689" s="279" t="s">
        <v>86</v>
      </c>
      <c r="AV689" s="14" t="s">
        <v>143</v>
      </c>
      <c r="AW689" s="14" t="s">
        <v>41</v>
      </c>
      <c r="AX689" s="14" t="s">
        <v>25</v>
      </c>
      <c r="AY689" s="279" t="s">
        <v>136</v>
      </c>
    </row>
    <row r="690" s="1" customFormat="1" ht="16.5" customHeight="1">
      <c r="B690" s="46"/>
      <c r="C690" s="235" t="s">
        <v>986</v>
      </c>
      <c r="D690" s="235" t="s">
        <v>138</v>
      </c>
      <c r="E690" s="236" t="s">
        <v>987</v>
      </c>
      <c r="F690" s="237" t="s">
        <v>988</v>
      </c>
      <c r="G690" s="238" t="s">
        <v>226</v>
      </c>
      <c r="H690" s="239">
        <v>0.75</v>
      </c>
      <c r="I690" s="240"/>
      <c r="J690" s="241">
        <f>ROUND(I690*H690,2)</f>
        <v>0</v>
      </c>
      <c r="K690" s="237" t="s">
        <v>34</v>
      </c>
      <c r="L690" s="72"/>
      <c r="M690" s="242" t="s">
        <v>34</v>
      </c>
      <c r="N690" s="243" t="s">
        <v>49</v>
      </c>
      <c r="O690" s="47"/>
      <c r="P690" s="244">
        <f>O690*H690</f>
        <v>0</v>
      </c>
      <c r="Q690" s="244">
        <v>0</v>
      </c>
      <c r="R690" s="244">
        <f>Q690*H690</f>
        <v>0</v>
      </c>
      <c r="S690" s="244">
        <v>0</v>
      </c>
      <c r="T690" s="245">
        <f>S690*H690</f>
        <v>0</v>
      </c>
      <c r="AR690" s="24" t="s">
        <v>143</v>
      </c>
      <c r="AT690" s="24" t="s">
        <v>138</v>
      </c>
      <c r="AU690" s="24" t="s">
        <v>86</v>
      </c>
      <c r="AY690" s="24" t="s">
        <v>136</v>
      </c>
      <c r="BE690" s="246">
        <f>IF(N690="základní",J690,0)</f>
        <v>0</v>
      </c>
      <c r="BF690" s="246">
        <f>IF(N690="snížená",J690,0)</f>
        <v>0</v>
      </c>
      <c r="BG690" s="246">
        <f>IF(N690="zákl. přenesená",J690,0)</f>
        <v>0</v>
      </c>
      <c r="BH690" s="246">
        <f>IF(N690="sníž. přenesená",J690,0)</f>
        <v>0</v>
      </c>
      <c r="BI690" s="246">
        <f>IF(N690="nulová",J690,0)</f>
        <v>0</v>
      </c>
      <c r="BJ690" s="24" t="s">
        <v>25</v>
      </c>
      <c r="BK690" s="246">
        <f>ROUND(I690*H690,2)</f>
        <v>0</v>
      </c>
      <c r="BL690" s="24" t="s">
        <v>143</v>
      </c>
      <c r="BM690" s="24" t="s">
        <v>989</v>
      </c>
    </row>
    <row r="691" s="12" customFormat="1">
      <c r="B691" s="247"/>
      <c r="C691" s="248"/>
      <c r="D691" s="249" t="s">
        <v>145</v>
      </c>
      <c r="E691" s="250" t="s">
        <v>34</v>
      </c>
      <c r="F691" s="251" t="s">
        <v>990</v>
      </c>
      <c r="G691" s="248"/>
      <c r="H691" s="250" t="s">
        <v>34</v>
      </c>
      <c r="I691" s="252"/>
      <c r="J691" s="248"/>
      <c r="K691" s="248"/>
      <c r="L691" s="253"/>
      <c r="M691" s="254"/>
      <c r="N691" s="255"/>
      <c r="O691" s="255"/>
      <c r="P691" s="255"/>
      <c r="Q691" s="255"/>
      <c r="R691" s="255"/>
      <c r="S691" s="255"/>
      <c r="T691" s="256"/>
      <c r="AT691" s="257" t="s">
        <v>145</v>
      </c>
      <c r="AU691" s="257" t="s">
        <v>86</v>
      </c>
      <c r="AV691" s="12" t="s">
        <v>25</v>
      </c>
      <c r="AW691" s="12" t="s">
        <v>41</v>
      </c>
      <c r="AX691" s="12" t="s">
        <v>78</v>
      </c>
      <c r="AY691" s="257" t="s">
        <v>136</v>
      </c>
    </row>
    <row r="692" s="13" customFormat="1">
      <c r="B692" s="258"/>
      <c r="C692" s="259"/>
      <c r="D692" s="249" t="s">
        <v>145</v>
      </c>
      <c r="E692" s="260" t="s">
        <v>34</v>
      </c>
      <c r="F692" s="261" t="s">
        <v>991</v>
      </c>
      <c r="G692" s="259"/>
      <c r="H692" s="262">
        <v>0.75</v>
      </c>
      <c r="I692" s="263"/>
      <c r="J692" s="259"/>
      <c r="K692" s="259"/>
      <c r="L692" s="264"/>
      <c r="M692" s="265"/>
      <c r="N692" s="266"/>
      <c r="O692" s="266"/>
      <c r="P692" s="266"/>
      <c r="Q692" s="266"/>
      <c r="R692" s="266"/>
      <c r="S692" s="266"/>
      <c r="T692" s="267"/>
      <c r="AT692" s="268" t="s">
        <v>145</v>
      </c>
      <c r="AU692" s="268" t="s">
        <v>86</v>
      </c>
      <c r="AV692" s="13" t="s">
        <v>86</v>
      </c>
      <c r="AW692" s="13" t="s">
        <v>41</v>
      </c>
      <c r="AX692" s="13" t="s">
        <v>78</v>
      </c>
      <c r="AY692" s="268" t="s">
        <v>136</v>
      </c>
    </row>
    <row r="693" s="14" customFormat="1">
      <c r="B693" s="269"/>
      <c r="C693" s="270"/>
      <c r="D693" s="249" t="s">
        <v>145</v>
      </c>
      <c r="E693" s="271" t="s">
        <v>34</v>
      </c>
      <c r="F693" s="272" t="s">
        <v>148</v>
      </c>
      <c r="G693" s="270"/>
      <c r="H693" s="273">
        <v>0.75</v>
      </c>
      <c r="I693" s="274"/>
      <c r="J693" s="270"/>
      <c r="K693" s="270"/>
      <c r="L693" s="275"/>
      <c r="M693" s="276"/>
      <c r="N693" s="277"/>
      <c r="O693" s="277"/>
      <c r="P693" s="277"/>
      <c r="Q693" s="277"/>
      <c r="R693" s="277"/>
      <c r="S693" s="277"/>
      <c r="T693" s="278"/>
      <c r="AT693" s="279" t="s">
        <v>145</v>
      </c>
      <c r="AU693" s="279" t="s">
        <v>86</v>
      </c>
      <c r="AV693" s="14" t="s">
        <v>143</v>
      </c>
      <c r="AW693" s="14" t="s">
        <v>41</v>
      </c>
      <c r="AX693" s="14" t="s">
        <v>25</v>
      </c>
      <c r="AY693" s="279" t="s">
        <v>136</v>
      </c>
    </row>
    <row r="694" s="11" customFormat="1" ht="29.88" customHeight="1">
      <c r="B694" s="219"/>
      <c r="C694" s="220"/>
      <c r="D694" s="221" t="s">
        <v>77</v>
      </c>
      <c r="E694" s="233" t="s">
        <v>301</v>
      </c>
      <c r="F694" s="233" t="s">
        <v>992</v>
      </c>
      <c r="G694" s="220"/>
      <c r="H694" s="220"/>
      <c r="I694" s="223"/>
      <c r="J694" s="234">
        <f>BK694</f>
        <v>0</v>
      </c>
      <c r="K694" s="220"/>
      <c r="L694" s="225"/>
      <c r="M694" s="226"/>
      <c r="N694" s="227"/>
      <c r="O694" s="227"/>
      <c r="P694" s="228">
        <f>SUM(P695:P696)</f>
        <v>0</v>
      </c>
      <c r="Q694" s="227"/>
      <c r="R694" s="228">
        <f>SUM(R695:R696)</f>
        <v>0</v>
      </c>
      <c r="S694" s="227"/>
      <c r="T694" s="229">
        <f>SUM(T695:T696)</f>
        <v>0</v>
      </c>
      <c r="AR694" s="230" t="s">
        <v>25</v>
      </c>
      <c r="AT694" s="231" t="s">
        <v>77</v>
      </c>
      <c r="AU694" s="231" t="s">
        <v>25</v>
      </c>
      <c r="AY694" s="230" t="s">
        <v>136</v>
      </c>
      <c r="BK694" s="232">
        <f>SUM(BK695:BK696)</f>
        <v>0</v>
      </c>
    </row>
    <row r="695" s="1" customFormat="1" ht="25.5" customHeight="1">
      <c r="B695" s="46"/>
      <c r="C695" s="235" t="s">
        <v>993</v>
      </c>
      <c r="D695" s="235" t="s">
        <v>138</v>
      </c>
      <c r="E695" s="236" t="s">
        <v>994</v>
      </c>
      <c r="F695" s="237" t="s">
        <v>995</v>
      </c>
      <c r="G695" s="238" t="s">
        <v>267</v>
      </c>
      <c r="H695" s="239">
        <v>693.97199999999998</v>
      </c>
      <c r="I695" s="240"/>
      <c r="J695" s="241">
        <f>ROUND(I695*H695,2)</f>
        <v>0</v>
      </c>
      <c r="K695" s="237" t="s">
        <v>142</v>
      </c>
      <c r="L695" s="72"/>
      <c r="M695" s="242" t="s">
        <v>34</v>
      </c>
      <c r="N695" s="243" t="s">
        <v>49</v>
      </c>
      <c r="O695" s="47"/>
      <c r="P695" s="244">
        <f>O695*H695</f>
        <v>0</v>
      </c>
      <c r="Q695" s="244">
        <v>0</v>
      </c>
      <c r="R695" s="244">
        <f>Q695*H695</f>
        <v>0</v>
      </c>
      <c r="S695" s="244">
        <v>0</v>
      </c>
      <c r="T695" s="245">
        <f>S695*H695</f>
        <v>0</v>
      </c>
      <c r="AR695" s="24" t="s">
        <v>143</v>
      </c>
      <c r="AT695" s="24" t="s">
        <v>138</v>
      </c>
      <c r="AU695" s="24" t="s">
        <v>86</v>
      </c>
      <c r="AY695" s="24" t="s">
        <v>136</v>
      </c>
      <c r="BE695" s="246">
        <f>IF(N695="základní",J695,0)</f>
        <v>0</v>
      </c>
      <c r="BF695" s="246">
        <f>IF(N695="snížená",J695,0)</f>
        <v>0</v>
      </c>
      <c r="BG695" s="246">
        <f>IF(N695="zákl. přenesená",J695,0)</f>
        <v>0</v>
      </c>
      <c r="BH695" s="246">
        <f>IF(N695="sníž. přenesená",J695,0)</f>
        <v>0</v>
      </c>
      <c r="BI695" s="246">
        <f>IF(N695="nulová",J695,0)</f>
        <v>0</v>
      </c>
      <c r="BJ695" s="24" t="s">
        <v>25</v>
      </c>
      <c r="BK695" s="246">
        <f>ROUND(I695*H695,2)</f>
        <v>0</v>
      </c>
      <c r="BL695" s="24" t="s">
        <v>143</v>
      </c>
      <c r="BM695" s="24" t="s">
        <v>996</v>
      </c>
    </row>
    <row r="696" s="1" customFormat="1" ht="25.5" customHeight="1">
      <c r="B696" s="46"/>
      <c r="C696" s="235" t="s">
        <v>997</v>
      </c>
      <c r="D696" s="235" t="s">
        <v>138</v>
      </c>
      <c r="E696" s="236" t="s">
        <v>998</v>
      </c>
      <c r="F696" s="237" t="s">
        <v>999</v>
      </c>
      <c r="G696" s="238" t="s">
        <v>267</v>
      </c>
      <c r="H696" s="239">
        <v>693.97199999999998</v>
      </c>
      <c r="I696" s="240"/>
      <c r="J696" s="241">
        <f>ROUND(I696*H696,2)</f>
        <v>0</v>
      </c>
      <c r="K696" s="237" t="s">
        <v>142</v>
      </c>
      <c r="L696" s="72"/>
      <c r="M696" s="242" t="s">
        <v>34</v>
      </c>
      <c r="N696" s="243" t="s">
        <v>49</v>
      </c>
      <c r="O696" s="47"/>
      <c r="P696" s="244">
        <f>O696*H696</f>
        <v>0</v>
      </c>
      <c r="Q696" s="244">
        <v>0</v>
      </c>
      <c r="R696" s="244">
        <f>Q696*H696</f>
        <v>0</v>
      </c>
      <c r="S696" s="244">
        <v>0</v>
      </c>
      <c r="T696" s="245">
        <f>S696*H696</f>
        <v>0</v>
      </c>
      <c r="AR696" s="24" t="s">
        <v>143</v>
      </c>
      <c r="AT696" s="24" t="s">
        <v>138</v>
      </c>
      <c r="AU696" s="24" t="s">
        <v>86</v>
      </c>
      <c r="AY696" s="24" t="s">
        <v>136</v>
      </c>
      <c r="BE696" s="246">
        <f>IF(N696="základní",J696,0)</f>
        <v>0</v>
      </c>
      <c r="BF696" s="246">
        <f>IF(N696="snížená",J696,0)</f>
        <v>0</v>
      </c>
      <c r="BG696" s="246">
        <f>IF(N696="zákl. přenesená",J696,0)</f>
        <v>0</v>
      </c>
      <c r="BH696" s="246">
        <f>IF(N696="sníž. přenesená",J696,0)</f>
        <v>0</v>
      </c>
      <c r="BI696" s="246">
        <f>IF(N696="nulová",J696,0)</f>
        <v>0</v>
      </c>
      <c r="BJ696" s="24" t="s">
        <v>25</v>
      </c>
      <c r="BK696" s="246">
        <f>ROUND(I696*H696,2)</f>
        <v>0</v>
      </c>
      <c r="BL696" s="24" t="s">
        <v>143</v>
      </c>
      <c r="BM696" s="24" t="s">
        <v>1000</v>
      </c>
    </row>
    <row r="697" s="11" customFormat="1" ht="37.44" customHeight="1">
      <c r="B697" s="219"/>
      <c r="C697" s="220"/>
      <c r="D697" s="221" t="s">
        <v>77</v>
      </c>
      <c r="E697" s="222" t="s">
        <v>1001</v>
      </c>
      <c r="F697" s="222" t="s">
        <v>1002</v>
      </c>
      <c r="G697" s="220"/>
      <c r="H697" s="220"/>
      <c r="I697" s="223"/>
      <c r="J697" s="224">
        <f>BK697</f>
        <v>0</v>
      </c>
      <c r="K697" s="220"/>
      <c r="L697" s="225"/>
      <c r="M697" s="226"/>
      <c r="N697" s="227"/>
      <c r="O697" s="227"/>
      <c r="P697" s="228">
        <f>P698</f>
        <v>0</v>
      </c>
      <c r="Q697" s="227"/>
      <c r="R697" s="228">
        <f>R698</f>
        <v>0.097240000000000007</v>
      </c>
      <c r="S697" s="227"/>
      <c r="T697" s="229">
        <f>T698</f>
        <v>0</v>
      </c>
      <c r="AR697" s="230" t="s">
        <v>86</v>
      </c>
      <c r="AT697" s="231" t="s">
        <v>77</v>
      </c>
      <c r="AU697" s="231" t="s">
        <v>78</v>
      </c>
      <c r="AY697" s="230" t="s">
        <v>136</v>
      </c>
      <c r="BK697" s="232">
        <f>BK698</f>
        <v>0</v>
      </c>
    </row>
    <row r="698" s="11" customFormat="1" ht="19.92" customHeight="1">
      <c r="B698" s="219"/>
      <c r="C698" s="220"/>
      <c r="D698" s="221" t="s">
        <v>77</v>
      </c>
      <c r="E698" s="233" t="s">
        <v>1003</v>
      </c>
      <c r="F698" s="233" t="s">
        <v>1004</v>
      </c>
      <c r="G698" s="220"/>
      <c r="H698" s="220"/>
      <c r="I698" s="223"/>
      <c r="J698" s="234">
        <f>BK698</f>
        <v>0</v>
      </c>
      <c r="K698" s="220"/>
      <c r="L698" s="225"/>
      <c r="M698" s="226"/>
      <c r="N698" s="227"/>
      <c r="O698" s="227"/>
      <c r="P698" s="228">
        <f>SUM(P699:P702)</f>
        <v>0</v>
      </c>
      <c r="Q698" s="227"/>
      <c r="R698" s="228">
        <f>SUM(R699:R702)</f>
        <v>0.097240000000000007</v>
      </c>
      <c r="S698" s="227"/>
      <c r="T698" s="229">
        <f>SUM(T699:T702)</f>
        <v>0</v>
      </c>
      <c r="AR698" s="230" t="s">
        <v>86</v>
      </c>
      <c r="AT698" s="231" t="s">
        <v>77</v>
      </c>
      <c r="AU698" s="231" t="s">
        <v>25</v>
      </c>
      <c r="AY698" s="230" t="s">
        <v>136</v>
      </c>
      <c r="BK698" s="232">
        <f>SUM(BK699:BK702)</f>
        <v>0</v>
      </c>
    </row>
    <row r="699" s="1" customFormat="1" ht="38.25" customHeight="1">
      <c r="B699" s="46"/>
      <c r="C699" s="235" t="s">
        <v>1005</v>
      </c>
      <c r="D699" s="235" t="s">
        <v>138</v>
      </c>
      <c r="E699" s="236" t="s">
        <v>1006</v>
      </c>
      <c r="F699" s="237" t="s">
        <v>1007</v>
      </c>
      <c r="G699" s="238" t="s">
        <v>141</v>
      </c>
      <c r="H699" s="239">
        <v>143</v>
      </c>
      <c r="I699" s="240"/>
      <c r="J699" s="241">
        <f>ROUND(I699*H699,2)</f>
        <v>0</v>
      </c>
      <c r="K699" s="237" t="s">
        <v>142</v>
      </c>
      <c r="L699" s="72"/>
      <c r="M699" s="242" t="s">
        <v>34</v>
      </c>
      <c r="N699" s="243" t="s">
        <v>49</v>
      </c>
      <c r="O699" s="47"/>
      <c r="P699" s="244">
        <f>O699*H699</f>
        <v>0</v>
      </c>
      <c r="Q699" s="244">
        <v>0.00068000000000000005</v>
      </c>
      <c r="R699" s="244">
        <f>Q699*H699</f>
        <v>0.097240000000000007</v>
      </c>
      <c r="S699" s="244">
        <v>0</v>
      </c>
      <c r="T699" s="245">
        <f>S699*H699</f>
        <v>0</v>
      </c>
      <c r="AR699" s="24" t="s">
        <v>213</v>
      </c>
      <c r="AT699" s="24" t="s">
        <v>138</v>
      </c>
      <c r="AU699" s="24" t="s">
        <v>86</v>
      </c>
      <c r="AY699" s="24" t="s">
        <v>136</v>
      </c>
      <c r="BE699" s="246">
        <f>IF(N699="základní",J699,0)</f>
        <v>0</v>
      </c>
      <c r="BF699" s="246">
        <f>IF(N699="snížená",J699,0)</f>
        <v>0</v>
      </c>
      <c r="BG699" s="246">
        <f>IF(N699="zákl. přenesená",J699,0)</f>
        <v>0</v>
      </c>
      <c r="BH699" s="246">
        <f>IF(N699="sníž. přenesená",J699,0)</f>
        <v>0</v>
      </c>
      <c r="BI699" s="246">
        <f>IF(N699="nulová",J699,0)</f>
        <v>0</v>
      </c>
      <c r="BJ699" s="24" t="s">
        <v>25</v>
      </c>
      <c r="BK699" s="246">
        <f>ROUND(I699*H699,2)</f>
        <v>0</v>
      </c>
      <c r="BL699" s="24" t="s">
        <v>213</v>
      </c>
      <c r="BM699" s="24" t="s">
        <v>1008</v>
      </c>
    </row>
    <row r="700" s="12" customFormat="1">
      <c r="B700" s="247"/>
      <c r="C700" s="248"/>
      <c r="D700" s="249" t="s">
        <v>145</v>
      </c>
      <c r="E700" s="250" t="s">
        <v>34</v>
      </c>
      <c r="F700" s="251" t="s">
        <v>1009</v>
      </c>
      <c r="G700" s="248"/>
      <c r="H700" s="250" t="s">
        <v>34</v>
      </c>
      <c r="I700" s="252"/>
      <c r="J700" s="248"/>
      <c r="K700" s="248"/>
      <c r="L700" s="253"/>
      <c r="M700" s="254"/>
      <c r="N700" s="255"/>
      <c r="O700" s="255"/>
      <c r="P700" s="255"/>
      <c r="Q700" s="255"/>
      <c r="R700" s="255"/>
      <c r="S700" s="255"/>
      <c r="T700" s="256"/>
      <c r="AT700" s="257" t="s">
        <v>145</v>
      </c>
      <c r="AU700" s="257" t="s">
        <v>86</v>
      </c>
      <c r="AV700" s="12" t="s">
        <v>25</v>
      </c>
      <c r="AW700" s="12" t="s">
        <v>41</v>
      </c>
      <c r="AX700" s="12" t="s">
        <v>78</v>
      </c>
      <c r="AY700" s="257" t="s">
        <v>136</v>
      </c>
    </row>
    <row r="701" s="13" customFormat="1">
      <c r="B701" s="258"/>
      <c r="C701" s="259"/>
      <c r="D701" s="249" t="s">
        <v>145</v>
      </c>
      <c r="E701" s="260" t="s">
        <v>34</v>
      </c>
      <c r="F701" s="261" t="s">
        <v>960</v>
      </c>
      <c r="G701" s="259"/>
      <c r="H701" s="262">
        <v>143</v>
      </c>
      <c r="I701" s="263"/>
      <c r="J701" s="259"/>
      <c r="K701" s="259"/>
      <c r="L701" s="264"/>
      <c r="M701" s="265"/>
      <c r="N701" s="266"/>
      <c r="O701" s="266"/>
      <c r="P701" s="266"/>
      <c r="Q701" s="266"/>
      <c r="R701" s="266"/>
      <c r="S701" s="266"/>
      <c r="T701" s="267"/>
      <c r="AT701" s="268" t="s">
        <v>145</v>
      </c>
      <c r="AU701" s="268" t="s">
        <v>86</v>
      </c>
      <c r="AV701" s="13" t="s">
        <v>86</v>
      </c>
      <c r="AW701" s="13" t="s">
        <v>41</v>
      </c>
      <c r="AX701" s="13" t="s">
        <v>78</v>
      </c>
      <c r="AY701" s="268" t="s">
        <v>136</v>
      </c>
    </row>
    <row r="702" s="14" customFormat="1">
      <c r="B702" s="269"/>
      <c r="C702" s="270"/>
      <c r="D702" s="249" t="s">
        <v>145</v>
      </c>
      <c r="E702" s="271" t="s">
        <v>34</v>
      </c>
      <c r="F702" s="272" t="s">
        <v>148</v>
      </c>
      <c r="G702" s="270"/>
      <c r="H702" s="273">
        <v>143</v>
      </c>
      <c r="I702" s="274"/>
      <c r="J702" s="270"/>
      <c r="K702" s="270"/>
      <c r="L702" s="275"/>
      <c r="M702" s="280"/>
      <c r="N702" s="281"/>
      <c r="O702" s="281"/>
      <c r="P702" s="281"/>
      <c r="Q702" s="281"/>
      <c r="R702" s="281"/>
      <c r="S702" s="281"/>
      <c r="T702" s="282"/>
      <c r="AT702" s="279" t="s">
        <v>145</v>
      </c>
      <c r="AU702" s="279" t="s">
        <v>86</v>
      </c>
      <c r="AV702" s="14" t="s">
        <v>143</v>
      </c>
      <c r="AW702" s="14" t="s">
        <v>41</v>
      </c>
      <c r="AX702" s="14" t="s">
        <v>25</v>
      </c>
      <c r="AY702" s="279" t="s">
        <v>136</v>
      </c>
    </row>
    <row r="703" s="1" customFormat="1" ht="6.96" customHeight="1">
      <c r="B703" s="67"/>
      <c r="C703" s="68"/>
      <c r="D703" s="68"/>
      <c r="E703" s="68"/>
      <c r="F703" s="68"/>
      <c r="G703" s="68"/>
      <c r="H703" s="68"/>
      <c r="I703" s="178"/>
      <c r="J703" s="68"/>
      <c r="K703" s="68"/>
      <c r="L703" s="72"/>
    </row>
  </sheetData>
  <sheetProtection sheet="1" autoFilter="0" formatColumns="0" formatRows="0" objects="1" scenarios="1" spinCount="100000" saltValue="lOT0/+f639avj9+zhFs7WIm2DKxycNhvdK6XdDXCgCXnZzHETht/ziDIV1kkrl/nn2E6PytJkF73yk1ryg22mg==" hashValue="YmWR3sfSDQw6pUZnnsnbC/A1Qn6uixd5mm035m4yKzlNn1XOvaFBBA9SWffZE8xPimke+TirzJ+M4xpf2M1UFw==" algorithmName="SHA-512" password="CC35"/>
  <autoFilter ref="C93:K70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2:H82"/>
    <mergeCell ref="E84:H84"/>
    <mergeCell ref="E86:H86"/>
    <mergeCell ref="G1:H1"/>
    <mergeCell ref="L2:V2"/>
  </mergeCells>
  <hyperlinks>
    <hyperlink ref="F1:G1" location="C2" display="1) Krycí list soupisu"/>
    <hyperlink ref="G1:H1" location="C58" display="2) Rekapitulace"/>
    <hyperlink ref="J1" location="C9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101</v>
      </c>
      <c r="G1" s="151" t="s">
        <v>102</v>
      </c>
      <c r="H1" s="151"/>
      <c r="I1" s="152"/>
      <c r="J1" s="151" t="s">
        <v>103</v>
      </c>
      <c r="K1" s="150" t="s">
        <v>104</v>
      </c>
      <c r="L1" s="151" t="s">
        <v>105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86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chodníků a infrastruktury silnice III/29827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107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108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109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1010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34</v>
      </c>
      <c r="K13" s="51"/>
    </row>
    <row r="14" s="1" customFormat="1" ht="14.4" customHeight="1">
      <c r="B14" s="46"/>
      <c r="C14" s="47"/>
      <c r="D14" s="40" t="s">
        <v>26</v>
      </c>
      <c r="E14" s="47"/>
      <c r="F14" s="35" t="s">
        <v>27</v>
      </c>
      <c r="G14" s="47"/>
      <c r="H14" s="47"/>
      <c r="I14" s="158" t="s">
        <v>28</v>
      </c>
      <c r="J14" s="159" t="str">
        <f>'Rekapitulace stavby'!AN8</f>
        <v>30. 7. 2018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32</v>
      </c>
      <c r="E16" s="47"/>
      <c r="F16" s="47"/>
      <c r="G16" s="47"/>
      <c r="H16" s="47"/>
      <c r="I16" s="158" t="s">
        <v>33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36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37</v>
      </c>
      <c r="E19" s="47"/>
      <c r="F19" s="47"/>
      <c r="G19" s="47"/>
      <c r="H19" s="47"/>
      <c r="I19" s="158" t="s">
        <v>33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36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39</v>
      </c>
      <c r="E22" s="47"/>
      <c r="F22" s="47"/>
      <c r="G22" s="47"/>
      <c r="H22" s="47"/>
      <c r="I22" s="158" t="s">
        <v>33</v>
      </c>
      <c r="J22" s="35" t="s">
        <v>34</v>
      </c>
      <c r="K22" s="51"/>
    </row>
    <row r="23" s="1" customFormat="1" ht="18" customHeight="1">
      <c r="B23" s="46"/>
      <c r="C23" s="47"/>
      <c r="D23" s="47"/>
      <c r="E23" s="35" t="s">
        <v>40</v>
      </c>
      <c r="F23" s="47"/>
      <c r="G23" s="47"/>
      <c r="H23" s="47"/>
      <c r="I23" s="158" t="s">
        <v>36</v>
      </c>
      <c r="J23" s="35" t="s">
        <v>34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42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34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44</v>
      </c>
      <c r="E29" s="47"/>
      <c r="F29" s="47"/>
      <c r="G29" s="47"/>
      <c r="H29" s="47"/>
      <c r="I29" s="156"/>
      <c r="J29" s="167">
        <f>ROUND(J91,2)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46</v>
      </c>
      <c r="G31" s="47"/>
      <c r="H31" s="47"/>
      <c r="I31" s="168" t="s">
        <v>45</v>
      </c>
      <c r="J31" s="52" t="s">
        <v>47</v>
      </c>
      <c r="K31" s="51"/>
    </row>
    <row r="32" s="1" customFormat="1" ht="14.4" customHeight="1">
      <c r="B32" s="46"/>
      <c r="C32" s="47"/>
      <c r="D32" s="55" t="s">
        <v>48</v>
      </c>
      <c r="E32" s="55" t="s">
        <v>49</v>
      </c>
      <c r="F32" s="169">
        <f>ROUND(SUM(BE91:BE452), 2)</f>
        <v>0</v>
      </c>
      <c r="G32" s="47"/>
      <c r="H32" s="47"/>
      <c r="I32" s="170">
        <v>0.20999999999999999</v>
      </c>
      <c r="J32" s="169">
        <f>ROUND(ROUND((SUM(BE91:BE452)), 2)*I32, 2)</f>
        <v>0</v>
      </c>
      <c r="K32" s="51"/>
    </row>
    <row r="33" s="1" customFormat="1" ht="14.4" customHeight="1">
      <c r="B33" s="46"/>
      <c r="C33" s="47"/>
      <c r="D33" s="47"/>
      <c r="E33" s="55" t="s">
        <v>50</v>
      </c>
      <c r="F33" s="169">
        <f>ROUND(SUM(BF91:BF452), 2)</f>
        <v>0</v>
      </c>
      <c r="G33" s="47"/>
      <c r="H33" s="47"/>
      <c r="I33" s="170">
        <v>0.14999999999999999</v>
      </c>
      <c r="J33" s="169">
        <f>ROUND(ROUND((SUM(BF91:BF452)),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69">
        <f>ROUND(SUM(BG91:BG452),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52</v>
      </c>
      <c r="F35" s="169">
        <f>ROUND(SUM(BH91:BH452),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53</v>
      </c>
      <c r="F36" s="169">
        <f>ROUND(SUM(BI91:BI452),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54</v>
      </c>
      <c r="E38" s="98"/>
      <c r="F38" s="98"/>
      <c r="G38" s="173" t="s">
        <v>55</v>
      </c>
      <c r="H38" s="174" t="s">
        <v>56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111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chodníků a infrastruktury silnice III/29827</v>
      </c>
      <c r="F47" s="40"/>
      <c r="G47" s="40"/>
      <c r="H47" s="40"/>
      <c r="I47" s="156"/>
      <c r="J47" s="47"/>
      <c r="K47" s="51"/>
    </row>
    <row r="48">
      <c r="B48" s="28"/>
      <c r="C48" s="40" t="s">
        <v>107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108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109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Ic - Zpevněné plochy před hřbitovem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26</v>
      </c>
      <c r="D53" s="47"/>
      <c r="E53" s="47"/>
      <c r="F53" s="35" t="str">
        <f>F14</f>
        <v>Malšova Lhota - HRADEC KRÁLOVÉ</v>
      </c>
      <c r="G53" s="47"/>
      <c r="H53" s="47"/>
      <c r="I53" s="158" t="s">
        <v>28</v>
      </c>
      <c r="J53" s="159" t="str">
        <f>IF(J14="","",J14)</f>
        <v>30. 7. 2018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32</v>
      </c>
      <c r="D55" s="47"/>
      <c r="E55" s="47"/>
      <c r="F55" s="35" t="str">
        <f>E17</f>
        <v xml:space="preserve"> </v>
      </c>
      <c r="G55" s="47"/>
      <c r="H55" s="47"/>
      <c r="I55" s="158" t="s">
        <v>39</v>
      </c>
      <c r="J55" s="44" t="str">
        <f>E23</f>
        <v>VIAPROJEKT s.r.o Hradec Králové</v>
      </c>
      <c r="K55" s="51"/>
    </row>
    <row r="56" s="1" customFormat="1" ht="14.4" customHeight="1">
      <c r="B56" s="46"/>
      <c r="C56" s="40" t="s">
        <v>37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112</v>
      </c>
      <c r="D58" s="171"/>
      <c r="E58" s="171"/>
      <c r="F58" s="171"/>
      <c r="G58" s="171"/>
      <c r="H58" s="171"/>
      <c r="I58" s="185"/>
      <c r="J58" s="186" t="s">
        <v>113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114</v>
      </c>
      <c r="D60" s="47"/>
      <c r="E60" s="47"/>
      <c r="F60" s="47"/>
      <c r="G60" s="47"/>
      <c r="H60" s="47"/>
      <c r="I60" s="156"/>
      <c r="J60" s="167">
        <f>J91</f>
        <v>0</v>
      </c>
      <c r="K60" s="51"/>
      <c r="AU60" s="24" t="s">
        <v>115</v>
      </c>
    </row>
    <row r="61" s="8" customFormat="1" ht="24.96" customHeight="1">
      <c r="B61" s="189"/>
      <c r="C61" s="190"/>
      <c r="D61" s="191" t="s">
        <v>116</v>
      </c>
      <c r="E61" s="192"/>
      <c r="F61" s="192"/>
      <c r="G61" s="192"/>
      <c r="H61" s="192"/>
      <c r="I61" s="193"/>
      <c r="J61" s="194">
        <f>J92</f>
        <v>0</v>
      </c>
      <c r="K61" s="195"/>
    </row>
    <row r="62" s="9" customFormat="1" ht="19.92" customHeight="1">
      <c r="B62" s="196"/>
      <c r="C62" s="197"/>
      <c r="D62" s="198" t="s">
        <v>117</v>
      </c>
      <c r="E62" s="199"/>
      <c r="F62" s="199"/>
      <c r="G62" s="199"/>
      <c r="H62" s="199"/>
      <c r="I62" s="200"/>
      <c r="J62" s="201">
        <f>J93</f>
        <v>0</v>
      </c>
      <c r="K62" s="202"/>
    </row>
    <row r="63" s="9" customFormat="1" ht="14.88" customHeight="1">
      <c r="B63" s="196"/>
      <c r="C63" s="197"/>
      <c r="D63" s="198" t="s">
        <v>311</v>
      </c>
      <c r="E63" s="199"/>
      <c r="F63" s="199"/>
      <c r="G63" s="199"/>
      <c r="H63" s="199"/>
      <c r="I63" s="200"/>
      <c r="J63" s="201">
        <f>J230</f>
        <v>0</v>
      </c>
      <c r="K63" s="202"/>
    </row>
    <row r="64" s="9" customFormat="1" ht="19.92" customHeight="1">
      <c r="B64" s="196"/>
      <c r="C64" s="197"/>
      <c r="D64" s="198" t="s">
        <v>313</v>
      </c>
      <c r="E64" s="199"/>
      <c r="F64" s="199"/>
      <c r="G64" s="199"/>
      <c r="H64" s="199"/>
      <c r="I64" s="200"/>
      <c r="J64" s="201">
        <f>J243</f>
        <v>0</v>
      </c>
      <c r="K64" s="202"/>
    </row>
    <row r="65" s="9" customFormat="1" ht="19.92" customHeight="1">
      <c r="B65" s="196"/>
      <c r="C65" s="197"/>
      <c r="D65" s="198" t="s">
        <v>314</v>
      </c>
      <c r="E65" s="199"/>
      <c r="F65" s="199"/>
      <c r="G65" s="199"/>
      <c r="H65" s="199"/>
      <c r="I65" s="200"/>
      <c r="J65" s="201">
        <f>J252</f>
        <v>0</v>
      </c>
      <c r="K65" s="202"/>
    </row>
    <row r="66" s="9" customFormat="1" ht="19.92" customHeight="1">
      <c r="B66" s="196"/>
      <c r="C66" s="197"/>
      <c r="D66" s="198" t="s">
        <v>315</v>
      </c>
      <c r="E66" s="199"/>
      <c r="F66" s="199"/>
      <c r="G66" s="199"/>
      <c r="H66" s="199"/>
      <c r="I66" s="200"/>
      <c r="J66" s="201">
        <f>J321</f>
        <v>0</v>
      </c>
      <c r="K66" s="202"/>
    </row>
    <row r="67" s="9" customFormat="1" ht="19.92" customHeight="1">
      <c r="B67" s="196"/>
      <c r="C67" s="197"/>
      <c r="D67" s="198" t="s">
        <v>118</v>
      </c>
      <c r="E67" s="199"/>
      <c r="F67" s="199"/>
      <c r="G67" s="199"/>
      <c r="H67" s="199"/>
      <c r="I67" s="200"/>
      <c r="J67" s="201">
        <f>J335</f>
        <v>0</v>
      </c>
      <c r="K67" s="202"/>
    </row>
    <row r="68" s="9" customFormat="1" ht="19.92" customHeight="1">
      <c r="B68" s="196"/>
      <c r="C68" s="197"/>
      <c r="D68" s="198" t="s">
        <v>119</v>
      </c>
      <c r="E68" s="199"/>
      <c r="F68" s="199"/>
      <c r="G68" s="199"/>
      <c r="H68" s="199"/>
      <c r="I68" s="200"/>
      <c r="J68" s="201">
        <f>J417</f>
        <v>0</v>
      </c>
      <c r="K68" s="202"/>
    </row>
    <row r="69" s="9" customFormat="1" ht="19.92" customHeight="1">
      <c r="B69" s="196"/>
      <c r="C69" s="197"/>
      <c r="D69" s="198" t="s">
        <v>316</v>
      </c>
      <c r="E69" s="199"/>
      <c r="F69" s="199"/>
      <c r="G69" s="199"/>
      <c r="H69" s="199"/>
      <c r="I69" s="200"/>
      <c r="J69" s="201">
        <f>J450</f>
        <v>0</v>
      </c>
      <c r="K69" s="202"/>
    </row>
    <row r="70" s="1" customFormat="1" ht="21.84" customHeight="1">
      <c r="B70" s="46"/>
      <c r="C70" s="47"/>
      <c r="D70" s="47"/>
      <c r="E70" s="47"/>
      <c r="F70" s="47"/>
      <c r="G70" s="47"/>
      <c r="H70" s="47"/>
      <c r="I70" s="156"/>
      <c r="J70" s="47"/>
      <c r="K70" s="51"/>
    </row>
    <row r="71" s="1" customFormat="1" ht="6.96" customHeight="1">
      <c r="B71" s="67"/>
      <c r="C71" s="68"/>
      <c r="D71" s="68"/>
      <c r="E71" s="68"/>
      <c r="F71" s="68"/>
      <c r="G71" s="68"/>
      <c r="H71" s="68"/>
      <c r="I71" s="178"/>
      <c r="J71" s="68"/>
      <c r="K71" s="69"/>
    </row>
    <row r="75" s="1" customFormat="1" ht="6.96" customHeight="1">
      <c r="B75" s="70"/>
      <c r="C75" s="71"/>
      <c r="D75" s="71"/>
      <c r="E75" s="71"/>
      <c r="F75" s="71"/>
      <c r="G75" s="71"/>
      <c r="H75" s="71"/>
      <c r="I75" s="181"/>
      <c r="J75" s="71"/>
      <c r="K75" s="71"/>
      <c r="L75" s="72"/>
    </row>
    <row r="76" s="1" customFormat="1" ht="36.96" customHeight="1">
      <c r="B76" s="46"/>
      <c r="C76" s="73" t="s">
        <v>120</v>
      </c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4.4" customHeight="1">
      <c r="B78" s="46"/>
      <c r="C78" s="76" t="s">
        <v>18</v>
      </c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6.5" customHeight="1">
      <c r="B79" s="46"/>
      <c r="C79" s="74"/>
      <c r="D79" s="74"/>
      <c r="E79" s="204" t="str">
        <f>E7</f>
        <v>Rekonstrukce chodníků a infrastruktury silnice III/29827</v>
      </c>
      <c r="F79" s="76"/>
      <c r="G79" s="76"/>
      <c r="H79" s="76"/>
      <c r="I79" s="203"/>
      <c r="J79" s="74"/>
      <c r="K79" s="74"/>
      <c r="L79" s="72"/>
    </row>
    <row r="80">
      <c r="B80" s="28"/>
      <c r="C80" s="76" t="s">
        <v>107</v>
      </c>
      <c r="D80" s="205"/>
      <c r="E80" s="205"/>
      <c r="F80" s="205"/>
      <c r="G80" s="205"/>
      <c r="H80" s="205"/>
      <c r="I80" s="148"/>
      <c r="J80" s="205"/>
      <c r="K80" s="205"/>
      <c r="L80" s="206"/>
    </row>
    <row r="81" s="1" customFormat="1" ht="16.5" customHeight="1">
      <c r="B81" s="46"/>
      <c r="C81" s="74"/>
      <c r="D81" s="74"/>
      <c r="E81" s="204" t="s">
        <v>108</v>
      </c>
      <c r="F81" s="74"/>
      <c r="G81" s="74"/>
      <c r="H81" s="74"/>
      <c r="I81" s="203"/>
      <c r="J81" s="74"/>
      <c r="K81" s="74"/>
      <c r="L81" s="72"/>
    </row>
    <row r="82" s="1" customFormat="1" ht="14.4" customHeight="1">
      <c r="B82" s="46"/>
      <c r="C82" s="76" t="s">
        <v>109</v>
      </c>
      <c r="D82" s="74"/>
      <c r="E82" s="74"/>
      <c r="F82" s="74"/>
      <c r="G82" s="74"/>
      <c r="H82" s="74"/>
      <c r="I82" s="203"/>
      <c r="J82" s="74"/>
      <c r="K82" s="74"/>
      <c r="L82" s="72"/>
    </row>
    <row r="83" s="1" customFormat="1" ht="17.25" customHeight="1">
      <c r="B83" s="46"/>
      <c r="C83" s="74"/>
      <c r="D83" s="74"/>
      <c r="E83" s="82" t="str">
        <f>E11</f>
        <v>Ic - Zpevněné plochy před hřbitovem</v>
      </c>
      <c r="F83" s="74"/>
      <c r="G83" s="74"/>
      <c r="H83" s="74"/>
      <c r="I83" s="203"/>
      <c r="J83" s="74"/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" customFormat="1" ht="18" customHeight="1">
      <c r="B85" s="46"/>
      <c r="C85" s="76" t="s">
        <v>26</v>
      </c>
      <c r="D85" s="74"/>
      <c r="E85" s="74"/>
      <c r="F85" s="207" t="str">
        <f>F14</f>
        <v>Malšova Lhota - HRADEC KRÁLOVÉ</v>
      </c>
      <c r="G85" s="74"/>
      <c r="H85" s="74"/>
      <c r="I85" s="208" t="s">
        <v>28</v>
      </c>
      <c r="J85" s="85" t="str">
        <f>IF(J14="","",J14)</f>
        <v>30. 7. 2018</v>
      </c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203"/>
      <c r="J86" s="74"/>
      <c r="K86" s="74"/>
      <c r="L86" s="72"/>
    </row>
    <row r="87" s="1" customFormat="1">
      <c r="B87" s="46"/>
      <c r="C87" s="76" t="s">
        <v>32</v>
      </c>
      <c r="D87" s="74"/>
      <c r="E87" s="74"/>
      <c r="F87" s="207" t="str">
        <f>E17</f>
        <v xml:space="preserve"> </v>
      </c>
      <c r="G87" s="74"/>
      <c r="H87" s="74"/>
      <c r="I87" s="208" t="s">
        <v>39</v>
      </c>
      <c r="J87" s="207" t="str">
        <f>E23</f>
        <v>VIAPROJEKT s.r.o Hradec Králové</v>
      </c>
      <c r="K87" s="74"/>
      <c r="L87" s="72"/>
    </row>
    <row r="88" s="1" customFormat="1" ht="14.4" customHeight="1">
      <c r="B88" s="46"/>
      <c r="C88" s="76" t="s">
        <v>37</v>
      </c>
      <c r="D88" s="74"/>
      <c r="E88" s="74"/>
      <c r="F88" s="207" t="str">
        <f>IF(E20="","",E20)</f>
        <v/>
      </c>
      <c r="G88" s="74"/>
      <c r="H88" s="74"/>
      <c r="I88" s="203"/>
      <c r="J88" s="74"/>
      <c r="K88" s="74"/>
      <c r="L88" s="72"/>
    </row>
    <row r="89" s="1" customFormat="1" ht="10.32" customHeight="1">
      <c r="B89" s="46"/>
      <c r="C89" s="74"/>
      <c r="D89" s="74"/>
      <c r="E89" s="74"/>
      <c r="F89" s="74"/>
      <c r="G89" s="74"/>
      <c r="H89" s="74"/>
      <c r="I89" s="203"/>
      <c r="J89" s="74"/>
      <c r="K89" s="74"/>
      <c r="L89" s="72"/>
    </row>
    <row r="90" s="10" customFormat="1" ht="29.28" customHeight="1">
      <c r="B90" s="209"/>
      <c r="C90" s="210" t="s">
        <v>121</v>
      </c>
      <c r="D90" s="211" t="s">
        <v>63</v>
      </c>
      <c r="E90" s="211" t="s">
        <v>59</v>
      </c>
      <c r="F90" s="211" t="s">
        <v>122</v>
      </c>
      <c r="G90" s="211" t="s">
        <v>123</v>
      </c>
      <c r="H90" s="211" t="s">
        <v>124</v>
      </c>
      <c r="I90" s="212" t="s">
        <v>125</v>
      </c>
      <c r="J90" s="211" t="s">
        <v>113</v>
      </c>
      <c r="K90" s="213" t="s">
        <v>126</v>
      </c>
      <c r="L90" s="214"/>
      <c r="M90" s="102" t="s">
        <v>127</v>
      </c>
      <c r="N90" s="103" t="s">
        <v>48</v>
      </c>
      <c r="O90" s="103" t="s">
        <v>128</v>
      </c>
      <c r="P90" s="103" t="s">
        <v>129</v>
      </c>
      <c r="Q90" s="103" t="s">
        <v>130</v>
      </c>
      <c r="R90" s="103" t="s">
        <v>131</v>
      </c>
      <c r="S90" s="103" t="s">
        <v>132</v>
      </c>
      <c r="T90" s="104" t="s">
        <v>133</v>
      </c>
    </row>
    <row r="91" s="1" customFormat="1" ht="29.28" customHeight="1">
      <c r="B91" s="46"/>
      <c r="C91" s="108" t="s">
        <v>114</v>
      </c>
      <c r="D91" s="74"/>
      <c r="E91" s="74"/>
      <c r="F91" s="74"/>
      <c r="G91" s="74"/>
      <c r="H91" s="74"/>
      <c r="I91" s="203"/>
      <c r="J91" s="215">
        <f>BK91</f>
        <v>0</v>
      </c>
      <c r="K91" s="74"/>
      <c r="L91" s="72"/>
      <c r="M91" s="105"/>
      <c r="N91" s="106"/>
      <c r="O91" s="106"/>
      <c r="P91" s="216">
        <f>P92</f>
        <v>0</v>
      </c>
      <c r="Q91" s="106"/>
      <c r="R91" s="216">
        <f>R92</f>
        <v>190.33199741999999</v>
      </c>
      <c r="S91" s="106"/>
      <c r="T91" s="217">
        <f>T92</f>
        <v>32.127500000000005</v>
      </c>
      <c r="AT91" s="24" t="s">
        <v>77</v>
      </c>
      <c r="AU91" s="24" t="s">
        <v>115</v>
      </c>
      <c r="BK91" s="218">
        <f>BK92</f>
        <v>0</v>
      </c>
    </row>
    <row r="92" s="11" customFormat="1" ht="37.44" customHeight="1">
      <c r="B92" s="219"/>
      <c r="C92" s="220"/>
      <c r="D92" s="221" t="s">
        <v>77</v>
      </c>
      <c r="E92" s="222" t="s">
        <v>134</v>
      </c>
      <c r="F92" s="222" t="s">
        <v>135</v>
      </c>
      <c r="G92" s="220"/>
      <c r="H92" s="220"/>
      <c r="I92" s="223"/>
      <c r="J92" s="224">
        <f>BK92</f>
        <v>0</v>
      </c>
      <c r="K92" s="220"/>
      <c r="L92" s="225"/>
      <c r="M92" s="226"/>
      <c r="N92" s="227"/>
      <c r="O92" s="227"/>
      <c r="P92" s="228">
        <f>P93+P243+P252+P321+P335+P417+P450</f>
        <v>0</v>
      </c>
      <c r="Q92" s="227"/>
      <c r="R92" s="228">
        <f>R93+R243+R252+R321+R335+R417+R450</f>
        <v>190.33199741999999</v>
      </c>
      <c r="S92" s="227"/>
      <c r="T92" s="229">
        <f>T93+T243+T252+T321+T335+T417+T450</f>
        <v>32.127500000000005</v>
      </c>
      <c r="AR92" s="230" t="s">
        <v>25</v>
      </c>
      <c r="AT92" s="231" t="s">
        <v>77</v>
      </c>
      <c r="AU92" s="231" t="s">
        <v>78</v>
      </c>
      <c r="AY92" s="230" t="s">
        <v>136</v>
      </c>
      <c r="BK92" s="232">
        <f>BK93+BK243+BK252+BK321+BK335+BK417+BK450</f>
        <v>0</v>
      </c>
    </row>
    <row r="93" s="11" customFormat="1" ht="19.92" customHeight="1">
      <c r="B93" s="219"/>
      <c r="C93" s="220"/>
      <c r="D93" s="221" t="s">
        <v>77</v>
      </c>
      <c r="E93" s="233" t="s">
        <v>25</v>
      </c>
      <c r="F93" s="233" t="s">
        <v>137</v>
      </c>
      <c r="G93" s="220"/>
      <c r="H93" s="220"/>
      <c r="I93" s="223"/>
      <c r="J93" s="234">
        <f>BK93</f>
        <v>0</v>
      </c>
      <c r="K93" s="220"/>
      <c r="L93" s="225"/>
      <c r="M93" s="226"/>
      <c r="N93" s="227"/>
      <c r="O93" s="227"/>
      <c r="P93" s="228">
        <f>P94+SUM(P95:P230)</f>
        <v>0</v>
      </c>
      <c r="Q93" s="227"/>
      <c r="R93" s="228">
        <f>R94+SUM(R95:R230)</f>
        <v>0.089333099999999999</v>
      </c>
      <c r="S93" s="227"/>
      <c r="T93" s="229">
        <f>T94+SUM(T95:T230)</f>
        <v>32.060000000000002</v>
      </c>
      <c r="AR93" s="230" t="s">
        <v>25</v>
      </c>
      <c r="AT93" s="231" t="s">
        <v>77</v>
      </c>
      <c r="AU93" s="231" t="s">
        <v>25</v>
      </c>
      <c r="AY93" s="230" t="s">
        <v>136</v>
      </c>
      <c r="BK93" s="232">
        <f>BK94+SUM(BK95:BK230)</f>
        <v>0</v>
      </c>
    </row>
    <row r="94" s="1" customFormat="1" ht="51" customHeight="1">
      <c r="B94" s="46"/>
      <c r="C94" s="235" t="s">
        <v>25</v>
      </c>
      <c r="D94" s="235" t="s">
        <v>138</v>
      </c>
      <c r="E94" s="236" t="s">
        <v>319</v>
      </c>
      <c r="F94" s="237" t="s">
        <v>320</v>
      </c>
      <c r="G94" s="238" t="s">
        <v>141</v>
      </c>
      <c r="H94" s="239">
        <v>45</v>
      </c>
      <c r="I94" s="240"/>
      <c r="J94" s="241">
        <f>ROUND(I94*H94,2)</f>
        <v>0</v>
      </c>
      <c r="K94" s="237" t="s">
        <v>142</v>
      </c>
      <c r="L94" s="72"/>
      <c r="M94" s="242" t="s">
        <v>34</v>
      </c>
      <c r="N94" s="243" t="s">
        <v>49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0.26000000000000001</v>
      </c>
      <c r="T94" s="245">
        <f>S94*H94</f>
        <v>11.700000000000001</v>
      </c>
      <c r="AR94" s="24" t="s">
        <v>143</v>
      </c>
      <c r="AT94" s="24" t="s">
        <v>138</v>
      </c>
      <c r="AU94" s="24" t="s">
        <v>86</v>
      </c>
      <c r="AY94" s="24" t="s">
        <v>136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25</v>
      </c>
      <c r="BK94" s="246">
        <f>ROUND(I94*H94,2)</f>
        <v>0</v>
      </c>
      <c r="BL94" s="24" t="s">
        <v>143</v>
      </c>
      <c r="BM94" s="24" t="s">
        <v>1011</v>
      </c>
    </row>
    <row r="95" s="12" customFormat="1">
      <c r="B95" s="247"/>
      <c r="C95" s="248"/>
      <c r="D95" s="249" t="s">
        <v>145</v>
      </c>
      <c r="E95" s="250" t="s">
        <v>34</v>
      </c>
      <c r="F95" s="251" t="s">
        <v>1012</v>
      </c>
      <c r="G95" s="248"/>
      <c r="H95" s="250" t="s">
        <v>34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AT95" s="257" t="s">
        <v>145</v>
      </c>
      <c r="AU95" s="257" t="s">
        <v>86</v>
      </c>
      <c r="AV95" s="12" t="s">
        <v>25</v>
      </c>
      <c r="AW95" s="12" t="s">
        <v>41</v>
      </c>
      <c r="AX95" s="12" t="s">
        <v>78</v>
      </c>
      <c r="AY95" s="257" t="s">
        <v>136</v>
      </c>
    </row>
    <row r="96" s="13" customFormat="1">
      <c r="B96" s="258"/>
      <c r="C96" s="259"/>
      <c r="D96" s="249" t="s">
        <v>145</v>
      </c>
      <c r="E96" s="260" t="s">
        <v>34</v>
      </c>
      <c r="F96" s="261" t="s">
        <v>484</v>
      </c>
      <c r="G96" s="259"/>
      <c r="H96" s="262">
        <v>45</v>
      </c>
      <c r="I96" s="263"/>
      <c r="J96" s="259"/>
      <c r="K96" s="259"/>
      <c r="L96" s="264"/>
      <c r="M96" s="265"/>
      <c r="N96" s="266"/>
      <c r="O96" s="266"/>
      <c r="P96" s="266"/>
      <c r="Q96" s="266"/>
      <c r="R96" s="266"/>
      <c r="S96" s="266"/>
      <c r="T96" s="267"/>
      <c r="AT96" s="268" t="s">
        <v>145</v>
      </c>
      <c r="AU96" s="268" t="s">
        <v>86</v>
      </c>
      <c r="AV96" s="13" t="s">
        <v>86</v>
      </c>
      <c r="AW96" s="13" t="s">
        <v>41</v>
      </c>
      <c r="AX96" s="13" t="s">
        <v>78</v>
      </c>
      <c r="AY96" s="268" t="s">
        <v>136</v>
      </c>
    </row>
    <row r="97" s="14" customFormat="1">
      <c r="B97" s="269"/>
      <c r="C97" s="270"/>
      <c r="D97" s="249" t="s">
        <v>145</v>
      </c>
      <c r="E97" s="271" t="s">
        <v>34</v>
      </c>
      <c r="F97" s="272" t="s">
        <v>148</v>
      </c>
      <c r="G97" s="270"/>
      <c r="H97" s="273">
        <v>45</v>
      </c>
      <c r="I97" s="274"/>
      <c r="J97" s="270"/>
      <c r="K97" s="270"/>
      <c r="L97" s="275"/>
      <c r="M97" s="276"/>
      <c r="N97" s="277"/>
      <c r="O97" s="277"/>
      <c r="P97" s="277"/>
      <c r="Q97" s="277"/>
      <c r="R97" s="277"/>
      <c r="S97" s="277"/>
      <c r="T97" s="278"/>
      <c r="AT97" s="279" t="s">
        <v>145</v>
      </c>
      <c r="AU97" s="279" t="s">
        <v>86</v>
      </c>
      <c r="AV97" s="14" t="s">
        <v>143</v>
      </c>
      <c r="AW97" s="14" t="s">
        <v>41</v>
      </c>
      <c r="AX97" s="14" t="s">
        <v>25</v>
      </c>
      <c r="AY97" s="279" t="s">
        <v>136</v>
      </c>
    </row>
    <row r="98" s="1" customFormat="1" ht="51" customHeight="1">
      <c r="B98" s="46"/>
      <c r="C98" s="235" t="s">
        <v>86</v>
      </c>
      <c r="D98" s="235" t="s">
        <v>138</v>
      </c>
      <c r="E98" s="236" t="s">
        <v>203</v>
      </c>
      <c r="F98" s="237" t="s">
        <v>204</v>
      </c>
      <c r="G98" s="238" t="s">
        <v>141</v>
      </c>
      <c r="H98" s="239">
        <v>45</v>
      </c>
      <c r="I98" s="240"/>
      <c r="J98" s="241">
        <f>ROUND(I98*H98,2)</f>
        <v>0</v>
      </c>
      <c r="K98" s="237" t="s">
        <v>142</v>
      </c>
      <c r="L98" s="72"/>
      <c r="M98" s="242" t="s">
        <v>34</v>
      </c>
      <c r="N98" s="243" t="s">
        <v>49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0.44</v>
      </c>
      <c r="T98" s="245">
        <f>S98*H98</f>
        <v>19.800000000000001</v>
      </c>
      <c r="AR98" s="24" t="s">
        <v>143</v>
      </c>
      <c r="AT98" s="24" t="s">
        <v>138</v>
      </c>
      <c r="AU98" s="24" t="s">
        <v>86</v>
      </c>
      <c r="AY98" s="24" t="s">
        <v>136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25</v>
      </c>
      <c r="BK98" s="246">
        <f>ROUND(I98*H98,2)</f>
        <v>0</v>
      </c>
      <c r="BL98" s="24" t="s">
        <v>143</v>
      </c>
      <c r="BM98" s="24" t="s">
        <v>1013</v>
      </c>
    </row>
    <row r="99" s="12" customFormat="1">
      <c r="B99" s="247"/>
      <c r="C99" s="248"/>
      <c r="D99" s="249" t="s">
        <v>145</v>
      </c>
      <c r="E99" s="250" t="s">
        <v>34</v>
      </c>
      <c r="F99" s="251" t="s">
        <v>1012</v>
      </c>
      <c r="G99" s="248"/>
      <c r="H99" s="250" t="s">
        <v>34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145</v>
      </c>
      <c r="AU99" s="257" t="s">
        <v>86</v>
      </c>
      <c r="AV99" s="12" t="s">
        <v>25</v>
      </c>
      <c r="AW99" s="12" t="s">
        <v>41</v>
      </c>
      <c r="AX99" s="12" t="s">
        <v>78</v>
      </c>
      <c r="AY99" s="257" t="s">
        <v>136</v>
      </c>
    </row>
    <row r="100" s="13" customFormat="1">
      <c r="B100" s="258"/>
      <c r="C100" s="259"/>
      <c r="D100" s="249" t="s">
        <v>145</v>
      </c>
      <c r="E100" s="260" t="s">
        <v>34</v>
      </c>
      <c r="F100" s="261" t="s">
        <v>484</v>
      </c>
      <c r="G100" s="259"/>
      <c r="H100" s="262">
        <v>45</v>
      </c>
      <c r="I100" s="263"/>
      <c r="J100" s="259"/>
      <c r="K100" s="259"/>
      <c r="L100" s="264"/>
      <c r="M100" s="265"/>
      <c r="N100" s="266"/>
      <c r="O100" s="266"/>
      <c r="P100" s="266"/>
      <c r="Q100" s="266"/>
      <c r="R100" s="266"/>
      <c r="S100" s="266"/>
      <c r="T100" s="267"/>
      <c r="AT100" s="268" t="s">
        <v>145</v>
      </c>
      <c r="AU100" s="268" t="s">
        <v>86</v>
      </c>
      <c r="AV100" s="13" t="s">
        <v>86</v>
      </c>
      <c r="AW100" s="13" t="s">
        <v>41</v>
      </c>
      <c r="AX100" s="13" t="s">
        <v>78</v>
      </c>
      <c r="AY100" s="268" t="s">
        <v>136</v>
      </c>
    </row>
    <row r="101" s="14" customFormat="1">
      <c r="B101" s="269"/>
      <c r="C101" s="270"/>
      <c r="D101" s="249" t="s">
        <v>145</v>
      </c>
      <c r="E101" s="271" t="s">
        <v>34</v>
      </c>
      <c r="F101" s="272" t="s">
        <v>148</v>
      </c>
      <c r="G101" s="270"/>
      <c r="H101" s="273">
        <v>45</v>
      </c>
      <c r="I101" s="274"/>
      <c r="J101" s="270"/>
      <c r="K101" s="270"/>
      <c r="L101" s="275"/>
      <c r="M101" s="276"/>
      <c r="N101" s="277"/>
      <c r="O101" s="277"/>
      <c r="P101" s="277"/>
      <c r="Q101" s="277"/>
      <c r="R101" s="277"/>
      <c r="S101" s="277"/>
      <c r="T101" s="278"/>
      <c r="AT101" s="279" t="s">
        <v>145</v>
      </c>
      <c r="AU101" s="279" t="s">
        <v>86</v>
      </c>
      <c r="AV101" s="14" t="s">
        <v>143</v>
      </c>
      <c r="AW101" s="14" t="s">
        <v>41</v>
      </c>
      <c r="AX101" s="14" t="s">
        <v>25</v>
      </c>
      <c r="AY101" s="279" t="s">
        <v>136</v>
      </c>
    </row>
    <row r="102" s="1" customFormat="1" ht="25.5" customHeight="1">
      <c r="B102" s="46"/>
      <c r="C102" s="235" t="s">
        <v>154</v>
      </c>
      <c r="D102" s="235" t="s">
        <v>138</v>
      </c>
      <c r="E102" s="236" t="s">
        <v>214</v>
      </c>
      <c r="F102" s="237" t="s">
        <v>215</v>
      </c>
      <c r="G102" s="238" t="s">
        <v>209</v>
      </c>
      <c r="H102" s="239">
        <v>14</v>
      </c>
      <c r="I102" s="240"/>
      <c r="J102" s="241">
        <f>ROUND(I102*H102,2)</f>
        <v>0</v>
      </c>
      <c r="K102" s="237" t="s">
        <v>142</v>
      </c>
      <c r="L102" s="72"/>
      <c r="M102" s="242" t="s">
        <v>34</v>
      </c>
      <c r="N102" s="243" t="s">
        <v>49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0.040000000000000001</v>
      </c>
      <c r="T102" s="245">
        <f>S102*H102</f>
        <v>0.56000000000000005</v>
      </c>
      <c r="AR102" s="24" t="s">
        <v>143</v>
      </c>
      <c r="AT102" s="24" t="s">
        <v>138</v>
      </c>
      <c r="AU102" s="24" t="s">
        <v>86</v>
      </c>
      <c r="AY102" s="24" t="s">
        <v>136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25</v>
      </c>
      <c r="BK102" s="246">
        <f>ROUND(I102*H102,2)</f>
        <v>0</v>
      </c>
      <c r="BL102" s="24" t="s">
        <v>143</v>
      </c>
      <c r="BM102" s="24" t="s">
        <v>1014</v>
      </c>
    </row>
    <row r="103" s="12" customFormat="1">
      <c r="B103" s="247"/>
      <c r="C103" s="248"/>
      <c r="D103" s="249" t="s">
        <v>145</v>
      </c>
      <c r="E103" s="250" t="s">
        <v>34</v>
      </c>
      <c r="F103" s="251" t="s">
        <v>1015</v>
      </c>
      <c r="G103" s="248"/>
      <c r="H103" s="250" t="s">
        <v>34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145</v>
      </c>
      <c r="AU103" s="257" t="s">
        <v>86</v>
      </c>
      <c r="AV103" s="12" t="s">
        <v>25</v>
      </c>
      <c r="AW103" s="12" t="s">
        <v>41</v>
      </c>
      <c r="AX103" s="12" t="s">
        <v>78</v>
      </c>
      <c r="AY103" s="257" t="s">
        <v>136</v>
      </c>
    </row>
    <row r="104" s="13" customFormat="1">
      <c r="B104" s="258"/>
      <c r="C104" s="259"/>
      <c r="D104" s="249" t="s">
        <v>145</v>
      </c>
      <c r="E104" s="260" t="s">
        <v>34</v>
      </c>
      <c r="F104" s="261" t="s">
        <v>202</v>
      </c>
      <c r="G104" s="259"/>
      <c r="H104" s="262">
        <v>14</v>
      </c>
      <c r="I104" s="263"/>
      <c r="J104" s="259"/>
      <c r="K104" s="259"/>
      <c r="L104" s="264"/>
      <c r="M104" s="265"/>
      <c r="N104" s="266"/>
      <c r="O104" s="266"/>
      <c r="P104" s="266"/>
      <c r="Q104" s="266"/>
      <c r="R104" s="266"/>
      <c r="S104" s="266"/>
      <c r="T104" s="267"/>
      <c r="AT104" s="268" t="s">
        <v>145</v>
      </c>
      <c r="AU104" s="268" t="s">
        <v>86</v>
      </c>
      <c r="AV104" s="13" t="s">
        <v>86</v>
      </c>
      <c r="AW104" s="13" t="s">
        <v>41</v>
      </c>
      <c r="AX104" s="13" t="s">
        <v>78</v>
      </c>
      <c r="AY104" s="268" t="s">
        <v>136</v>
      </c>
    </row>
    <row r="105" s="14" customFormat="1">
      <c r="B105" s="269"/>
      <c r="C105" s="270"/>
      <c r="D105" s="249" t="s">
        <v>145</v>
      </c>
      <c r="E105" s="271" t="s">
        <v>34</v>
      </c>
      <c r="F105" s="272" t="s">
        <v>148</v>
      </c>
      <c r="G105" s="270"/>
      <c r="H105" s="273">
        <v>14</v>
      </c>
      <c r="I105" s="274"/>
      <c r="J105" s="270"/>
      <c r="K105" s="270"/>
      <c r="L105" s="275"/>
      <c r="M105" s="276"/>
      <c r="N105" s="277"/>
      <c r="O105" s="277"/>
      <c r="P105" s="277"/>
      <c r="Q105" s="277"/>
      <c r="R105" s="277"/>
      <c r="S105" s="277"/>
      <c r="T105" s="278"/>
      <c r="AT105" s="279" t="s">
        <v>145</v>
      </c>
      <c r="AU105" s="279" t="s">
        <v>86</v>
      </c>
      <c r="AV105" s="14" t="s">
        <v>143</v>
      </c>
      <c r="AW105" s="14" t="s">
        <v>41</v>
      </c>
      <c r="AX105" s="14" t="s">
        <v>25</v>
      </c>
      <c r="AY105" s="279" t="s">
        <v>136</v>
      </c>
    </row>
    <row r="106" s="1" customFormat="1" ht="38.25" customHeight="1">
      <c r="B106" s="46"/>
      <c r="C106" s="235" t="s">
        <v>143</v>
      </c>
      <c r="D106" s="235" t="s">
        <v>138</v>
      </c>
      <c r="E106" s="236" t="s">
        <v>224</v>
      </c>
      <c r="F106" s="237" t="s">
        <v>225</v>
      </c>
      <c r="G106" s="238" t="s">
        <v>226</v>
      </c>
      <c r="H106" s="239">
        <v>38.700000000000003</v>
      </c>
      <c r="I106" s="240"/>
      <c r="J106" s="241">
        <f>ROUND(I106*H106,2)</f>
        <v>0</v>
      </c>
      <c r="K106" s="237" t="s">
        <v>142</v>
      </c>
      <c r="L106" s="72"/>
      <c r="M106" s="242" t="s">
        <v>34</v>
      </c>
      <c r="N106" s="243" t="s">
        <v>49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143</v>
      </c>
      <c r="AT106" s="24" t="s">
        <v>138</v>
      </c>
      <c r="AU106" s="24" t="s">
        <v>86</v>
      </c>
      <c r="AY106" s="24" t="s">
        <v>136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25</v>
      </c>
      <c r="BK106" s="246">
        <f>ROUND(I106*H106,2)</f>
        <v>0</v>
      </c>
      <c r="BL106" s="24" t="s">
        <v>143</v>
      </c>
      <c r="BM106" s="24" t="s">
        <v>1016</v>
      </c>
    </row>
    <row r="107" s="12" customFormat="1">
      <c r="B107" s="247"/>
      <c r="C107" s="248"/>
      <c r="D107" s="249" t="s">
        <v>145</v>
      </c>
      <c r="E107" s="250" t="s">
        <v>34</v>
      </c>
      <c r="F107" s="251" t="s">
        <v>1017</v>
      </c>
      <c r="G107" s="248"/>
      <c r="H107" s="250" t="s">
        <v>34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AT107" s="257" t="s">
        <v>145</v>
      </c>
      <c r="AU107" s="257" t="s">
        <v>86</v>
      </c>
      <c r="AV107" s="12" t="s">
        <v>25</v>
      </c>
      <c r="AW107" s="12" t="s">
        <v>41</v>
      </c>
      <c r="AX107" s="12" t="s">
        <v>78</v>
      </c>
      <c r="AY107" s="257" t="s">
        <v>136</v>
      </c>
    </row>
    <row r="108" s="13" customFormat="1">
      <c r="B108" s="258"/>
      <c r="C108" s="259"/>
      <c r="D108" s="249" t="s">
        <v>145</v>
      </c>
      <c r="E108" s="260" t="s">
        <v>34</v>
      </c>
      <c r="F108" s="261" t="s">
        <v>1018</v>
      </c>
      <c r="G108" s="259"/>
      <c r="H108" s="262">
        <v>38.700000000000003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AT108" s="268" t="s">
        <v>145</v>
      </c>
      <c r="AU108" s="268" t="s">
        <v>86</v>
      </c>
      <c r="AV108" s="13" t="s">
        <v>86</v>
      </c>
      <c r="AW108" s="13" t="s">
        <v>41</v>
      </c>
      <c r="AX108" s="13" t="s">
        <v>78</v>
      </c>
      <c r="AY108" s="268" t="s">
        <v>136</v>
      </c>
    </row>
    <row r="109" s="14" customFormat="1">
      <c r="B109" s="269"/>
      <c r="C109" s="270"/>
      <c r="D109" s="249" t="s">
        <v>145</v>
      </c>
      <c r="E109" s="271" t="s">
        <v>34</v>
      </c>
      <c r="F109" s="272" t="s">
        <v>148</v>
      </c>
      <c r="G109" s="270"/>
      <c r="H109" s="273">
        <v>38.700000000000003</v>
      </c>
      <c r="I109" s="274"/>
      <c r="J109" s="270"/>
      <c r="K109" s="270"/>
      <c r="L109" s="275"/>
      <c r="M109" s="276"/>
      <c r="N109" s="277"/>
      <c r="O109" s="277"/>
      <c r="P109" s="277"/>
      <c r="Q109" s="277"/>
      <c r="R109" s="277"/>
      <c r="S109" s="277"/>
      <c r="T109" s="278"/>
      <c r="AT109" s="279" t="s">
        <v>145</v>
      </c>
      <c r="AU109" s="279" t="s">
        <v>86</v>
      </c>
      <c r="AV109" s="14" t="s">
        <v>143</v>
      </c>
      <c r="AW109" s="14" t="s">
        <v>41</v>
      </c>
      <c r="AX109" s="14" t="s">
        <v>25</v>
      </c>
      <c r="AY109" s="279" t="s">
        <v>136</v>
      </c>
    </row>
    <row r="110" s="1" customFormat="1" ht="38.25" customHeight="1">
      <c r="B110" s="46"/>
      <c r="C110" s="235" t="s">
        <v>161</v>
      </c>
      <c r="D110" s="235" t="s">
        <v>138</v>
      </c>
      <c r="E110" s="236" t="s">
        <v>339</v>
      </c>
      <c r="F110" s="237" t="s">
        <v>340</v>
      </c>
      <c r="G110" s="238" t="s">
        <v>226</v>
      </c>
      <c r="H110" s="239">
        <v>410</v>
      </c>
      <c r="I110" s="240"/>
      <c r="J110" s="241">
        <f>ROUND(I110*H110,2)</f>
        <v>0</v>
      </c>
      <c r="K110" s="237" t="s">
        <v>142</v>
      </c>
      <c r="L110" s="72"/>
      <c r="M110" s="242" t="s">
        <v>34</v>
      </c>
      <c r="N110" s="243" t="s">
        <v>49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143</v>
      </c>
      <c r="AT110" s="24" t="s">
        <v>138</v>
      </c>
      <c r="AU110" s="24" t="s">
        <v>86</v>
      </c>
      <c r="AY110" s="24" t="s">
        <v>136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25</v>
      </c>
      <c r="BK110" s="246">
        <f>ROUND(I110*H110,2)</f>
        <v>0</v>
      </c>
      <c r="BL110" s="24" t="s">
        <v>143</v>
      </c>
      <c r="BM110" s="24" t="s">
        <v>1019</v>
      </c>
    </row>
    <row r="111" s="12" customFormat="1">
      <c r="B111" s="247"/>
      <c r="C111" s="248"/>
      <c r="D111" s="249" t="s">
        <v>145</v>
      </c>
      <c r="E111" s="250" t="s">
        <v>34</v>
      </c>
      <c r="F111" s="251" t="s">
        <v>397</v>
      </c>
      <c r="G111" s="248"/>
      <c r="H111" s="250" t="s">
        <v>34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AT111" s="257" t="s">
        <v>145</v>
      </c>
      <c r="AU111" s="257" t="s">
        <v>86</v>
      </c>
      <c r="AV111" s="12" t="s">
        <v>25</v>
      </c>
      <c r="AW111" s="12" t="s">
        <v>41</v>
      </c>
      <c r="AX111" s="12" t="s">
        <v>78</v>
      </c>
      <c r="AY111" s="257" t="s">
        <v>136</v>
      </c>
    </row>
    <row r="112" s="13" customFormat="1">
      <c r="B112" s="258"/>
      <c r="C112" s="259"/>
      <c r="D112" s="249" t="s">
        <v>145</v>
      </c>
      <c r="E112" s="260" t="s">
        <v>34</v>
      </c>
      <c r="F112" s="261" t="s">
        <v>1020</v>
      </c>
      <c r="G112" s="259"/>
      <c r="H112" s="262">
        <v>410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AT112" s="268" t="s">
        <v>145</v>
      </c>
      <c r="AU112" s="268" t="s">
        <v>86</v>
      </c>
      <c r="AV112" s="13" t="s">
        <v>86</v>
      </c>
      <c r="AW112" s="13" t="s">
        <v>41</v>
      </c>
      <c r="AX112" s="13" t="s">
        <v>78</v>
      </c>
      <c r="AY112" s="268" t="s">
        <v>136</v>
      </c>
    </row>
    <row r="113" s="14" customFormat="1">
      <c r="B113" s="269"/>
      <c r="C113" s="270"/>
      <c r="D113" s="249" t="s">
        <v>145</v>
      </c>
      <c r="E113" s="271" t="s">
        <v>34</v>
      </c>
      <c r="F113" s="272" t="s">
        <v>148</v>
      </c>
      <c r="G113" s="270"/>
      <c r="H113" s="273">
        <v>410</v>
      </c>
      <c r="I113" s="274"/>
      <c r="J113" s="270"/>
      <c r="K113" s="270"/>
      <c r="L113" s="275"/>
      <c r="M113" s="276"/>
      <c r="N113" s="277"/>
      <c r="O113" s="277"/>
      <c r="P113" s="277"/>
      <c r="Q113" s="277"/>
      <c r="R113" s="277"/>
      <c r="S113" s="277"/>
      <c r="T113" s="278"/>
      <c r="AT113" s="279" t="s">
        <v>145</v>
      </c>
      <c r="AU113" s="279" t="s">
        <v>86</v>
      </c>
      <c r="AV113" s="14" t="s">
        <v>143</v>
      </c>
      <c r="AW113" s="14" t="s">
        <v>41</v>
      </c>
      <c r="AX113" s="14" t="s">
        <v>25</v>
      </c>
      <c r="AY113" s="279" t="s">
        <v>136</v>
      </c>
    </row>
    <row r="114" s="1" customFormat="1" ht="25.5" customHeight="1">
      <c r="B114" s="46"/>
      <c r="C114" s="235" t="s">
        <v>167</v>
      </c>
      <c r="D114" s="235" t="s">
        <v>138</v>
      </c>
      <c r="E114" s="236" t="s">
        <v>344</v>
      </c>
      <c r="F114" s="237" t="s">
        <v>345</v>
      </c>
      <c r="G114" s="238" t="s">
        <v>226</v>
      </c>
      <c r="H114" s="239">
        <v>1</v>
      </c>
      <c r="I114" s="240"/>
      <c r="J114" s="241">
        <f>ROUND(I114*H114,2)</f>
        <v>0</v>
      </c>
      <c r="K114" s="237" t="s">
        <v>142</v>
      </c>
      <c r="L114" s="72"/>
      <c r="M114" s="242" t="s">
        <v>34</v>
      </c>
      <c r="N114" s="243" t="s">
        <v>49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143</v>
      </c>
      <c r="AT114" s="24" t="s">
        <v>138</v>
      </c>
      <c r="AU114" s="24" t="s">
        <v>86</v>
      </c>
      <c r="AY114" s="24" t="s">
        <v>136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25</v>
      </c>
      <c r="BK114" s="246">
        <f>ROUND(I114*H114,2)</f>
        <v>0</v>
      </c>
      <c r="BL114" s="24" t="s">
        <v>143</v>
      </c>
      <c r="BM114" s="24" t="s">
        <v>1021</v>
      </c>
    </row>
    <row r="115" s="12" customFormat="1">
      <c r="B115" s="247"/>
      <c r="C115" s="248"/>
      <c r="D115" s="249" t="s">
        <v>145</v>
      </c>
      <c r="E115" s="250" t="s">
        <v>34</v>
      </c>
      <c r="F115" s="251" t="s">
        <v>1022</v>
      </c>
      <c r="G115" s="248"/>
      <c r="H115" s="250" t="s">
        <v>34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145</v>
      </c>
      <c r="AU115" s="257" t="s">
        <v>86</v>
      </c>
      <c r="AV115" s="12" t="s">
        <v>25</v>
      </c>
      <c r="AW115" s="12" t="s">
        <v>41</v>
      </c>
      <c r="AX115" s="12" t="s">
        <v>78</v>
      </c>
      <c r="AY115" s="257" t="s">
        <v>136</v>
      </c>
    </row>
    <row r="116" s="13" customFormat="1">
      <c r="B116" s="258"/>
      <c r="C116" s="259"/>
      <c r="D116" s="249" t="s">
        <v>145</v>
      </c>
      <c r="E116" s="260" t="s">
        <v>34</v>
      </c>
      <c r="F116" s="261" t="s">
        <v>25</v>
      </c>
      <c r="G116" s="259"/>
      <c r="H116" s="262">
        <v>1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AT116" s="268" t="s">
        <v>145</v>
      </c>
      <c r="AU116" s="268" t="s">
        <v>86</v>
      </c>
      <c r="AV116" s="13" t="s">
        <v>86</v>
      </c>
      <c r="AW116" s="13" t="s">
        <v>41</v>
      </c>
      <c r="AX116" s="13" t="s">
        <v>78</v>
      </c>
      <c r="AY116" s="268" t="s">
        <v>136</v>
      </c>
    </row>
    <row r="117" s="14" customFormat="1">
      <c r="B117" s="269"/>
      <c r="C117" s="270"/>
      <c r="D117" s="249" t="s">
        <v>145</v>
      </c>
      <c r="E117" s="271" t="s">
        <v>34</v>
      </c>
      <c r="F117" s="272" t="s">
        <v>148</v>
      </c>
      <c r="G117" s="270"/>
      <c r="H117" s="273">
        <v>1</v>
      </c>
      <c r="I117" s="274"/>
      <c r="J117" s="270"/>
      <c r="K117" s="270"/>
      <c r="L117" s="275"/>
      <c r="M117" s="276"/>
      <c r="N117" s="277"/>
      <c r="O117" s="277"/>
      <c r="P117" s="277"/>
      <c r="Q117" s="277"/>
      <c r="R117" s="277"/>
      <c r="S117" s="277"/>
      <c r="T117" s="278"/>
      <c r="AT117" s="279" t="s">
        <v>145</v>
      </c>
      <c r="AU117" s="279" t="s">
        <v>86</v>
      </c>
      <c r="AV117" s="14" t="s">
        <v>143</v>
      </c>
      <c r="AW117" s="14" t="s">
        <v>41</v>
      </c>
      <c r="AX117" s="14" t="s">
        <v>25</v>
      </c>
      <c r="AY117" s="279" t="s">
        <v>136</v>
      </c>
    </row>
    <row r="118" s="1" customFormat="1" ht="25.5" customHeight="1">
      <c r="B118" s="46"/>
      <c r="C118" s="235" t="s">
        <v>173</v>
      </c>
      <c r="D118" s="235" t="s">
        <v>138</v>
      </c>
      <c r="E118" s="236" t="s">
        <v>1023</v>
      </c>
      <c r="F118" s="237" t="s">
        <v>1024</v>
      </c>
      <c r="G118" s="238" t="s">
        <v>226</v>
      </c>
      <c r="H118" s="239">
        <v>22.5</v>
      </c>
      <c r="I118" s="240"/>
      <c r="J118" s="241">
        <f>ROUND(I118*H118,2)</f>
        <v>0</v>
      </c>
      <c r="K118" s="237" t="s">
        <v>142</v>
      </c>
      <c r="L118" s="72"/>
      <c r="M118" s="242" t="s">
        <v>34</v>
      </c>
      <c r="N118" s="243" t="s">
        <v>49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143</v>
      </c>
      <c r="AT118" s="24" t="s">
        <v>138</v>
      </c>
      <c r="AU118" s="24" t="s">
        <v>86</v>
      </c>
      <c r="AY118" s="24" t="s">
        <v>136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25</v>
      </c>
      <c r="BK118" s="246">
        <f>ROUND(I118*H118,2)</f>
        <v>0</v>
      </c>
      <c r="BL118" s="24" t="s">
        <v>143</v>
      </c>
      <c r="BM118" s="24" t="s">
        <v>1025</v>
      </c>
    </row>
    <row r="119" s="12" customFormat="1">
      <c r="B119" s="247"/>
      <c r="C119" s="248"/>
      <c r="D119" s="249" t="s">
        <v>145</v>
      </c>
      <c r="E119" s="250" t="s">
        <v>34</v>
      </c>
      <c r="F119" s="251" t="s">
        <v>1026</v>
      </c>
      <c r="G119" s="248"/>
      <c r="H119" s="250" t="s">
        <v>34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AT119" s="257" t="s">
        <v>145</v>
      </c>
      <c r="AU119" s="257" t="s">
        <v>86</v>
      </c>
      <c r="AV119" s="12" t="s">
        <v>25</v>
      </c>
      <c r="AW119" s="12" t="s">
        <v>41</v>
      </c>
      <c r="AX119" s="12" t="s">
        <v>78</v>
      </c>
      <c r="AY119" s="257" t="s">
        <v>136</v>
      </c>
    </row>
    <row r="120" s="13" customFormat="1">
      <c r="B120" s="258"/>
      <c r="C120" s="259"/>
      <c r="D120" s="249" t="s">
        <v>145</v>
      </c>
      <c r="E120" s="260" t="s">
        <v>34</v>
      </c>
      <c r="F120" s="261" t="s">
        <v>1027</v>
      </c>
      <c r="G120" s="259"/>
      <c r="H120" s="262">
        <v>22.5</v>
      </c>
      <c r="I120" s="263"/>
      <c r="J120" s="259"/>
      <c r="K120" s="259"/>
      <c r="L120" s="264"/>
      <c r="M120" s="265"/>
      <c r="N120" s="266"/>
      <c r="O120" s="266"/>
      <c r="P120" s="266"/>
      <c r="Q120" s="266"/>
      <c r="R120" s="266"/>
      <c r="S120" s="266"/>
      <c r="T120" s="267"/>
      <c r="AT120" s="268" t="s">
        <v>145</v>
      </c>
      <c r="AU120" s="268" t="s">
        <v>86</v>
      </c>
      <c r="AV120" s="13" t="s">
        <v>86</v>
      </c>
      <c r="AW120" s="13" t="s">
        <v>41</v>
      </c>
      <c r="AX120" s="13" t="s">
        <v>78</v>
      </c>
      <c r="AY120" s="268" t="s">
        <v>136</v>
      </c>
    </row>
    <row r="121" s="14" customFormat="1">
      <c r="B121" s="269"/>
      <c r="C121" s="270"/>
      <c r="D121" s="249" t="s">
        <v>145</v>
      </c>
      <c r="E121" s="271" t="s">
        <v>34</v>
      </c>
      <c r="F121" s="272" t="s">
        <v>148</v>
      </c>
      <c r="G121" s="270"/>
      <c r="H121" s="273">
        <v>22.5</v>
      </c>
      <c r="I121" s="274"/>
      <c r="J121" s="270"/>
      <c r="K121" s="270"/>
      <c r="L121" s="275"/>
      <c r="M121" s="276"/>
      <c r="N121" s="277"/>
      <c r="O121" s="277"/>
      <c r="P121" s="277"/>
      <c r="Q121" s="277"/>
      <c r="R121" s="277"/>
      <c r="S121" s="277"/>
      <c r="T121" s="278"/>
      <c r="AT121" s="279" t="s">
        <v>145</v>
      </c>
      <c r="AU121" s="279" t="s">
        <v>86</v>
      </c>
      <c r="AV121" s="14" t="s">
        <v>143</v>
      </c>
      <c r="AW121" s="14" t="s">
        <v>41</v>
      </c>
      <c r="AX121" s="14" t="s">
        <v>25</v>
      </c>
      <c r="AY121" s="279" t="s">
        <v>136</v>
      </c>
    </row>
    <row r="122" s="1" customFormat="1" ht="25.5" customHeight="1">
      <c r="B122" s="46"/>
      <c r="C122" s="235" t="s">
        <v>179</v>
      </c>
      <c r="D122" s="235" t="s">
        <v>138</v>
      </c>
      <c r="E122" s="236" t="s">
        <v>353</v>
      </c>
      <c r="F122" s="237" t="s">
        <v>354</v>
      </c>
      <c r="G122" s="238" t="s">
        <v>141</v>
      </c>
      <c r="H122" s="239">
        <v>45</v>
      </c>
      <c r="I122" s="240"/>
      <c r="J122" s="241">
        <f>ROUND(I122*H122,2)</f>
        <v>0</v>
      </c>
      <c r="K122" s="237" t="s">
        <v>142</v>
      </c>
      <c r="L122" s="72"/>
      <c r="M122" s="242" t="s">
        <v>34</v>
      </c>
      <c r="N122" s="243" t="s">
        <v>49</v>
      </c>
      <c r="O122" s="47"/>
      <c r="P122" s="244">
        <f>O122*H122</f>
        <v>0</v>
      </c>
      <c r="Q122" s="244">
        <v>0.00198518</v>
      </c>
      <c r="R122" s="244">
        <f>Q122*H122</f>
        <v>0.089333099999999999</v>
      </c>
      <c r="S122" s="244">
        <v>0</v>
      </c>
      <c r="T122" s="245">
        <f>S122*H122</f>
        <v>0</v>
      </c>
      <c r="AR122" s="24" t="s">
        <v>143</v>
      </c>
      <c r="AT122" s="24" t="s">
        <v>138</v>
      </c>
      <c r="AU122" s="24" t="s">
        <v>86</v>
      </c>
      <c r="AY122" s="24" t="s">
        <v>136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25</v>
      </c>
      <c r="BK122" s="246">
        <f>ROUND(I122*H122,2)</f>
        <v>0</v>
      </c>
      <c r="BL122" s="24" t="s">
        <v>143</v>
      </c>
      <c r="BM122" s="24" t="s">
        <v>1028</v>
      </c>
    </row>
    <row r="123" s="12" customFormat="1">
      <c r="B123" s="247"/>
      <c r="C123" s="248"/>
      <c r="D123" s="249" t="s">
        <v>145</v>
      </c>
      <c r="E123" s="250" t="s">
        <v>34</v>
      </c>
      <c r="F123" s="251" t="s">
        <v>351</v>
      </c>
      <c r="G123" s="248"/>
      <c r="H123" s="250" t="s">
        <v>34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AT123" s="257" t="s">
        <v>145</v>
      </c>
      <c r="AU123" s="257" t="s">
        <v>86</v>
      </c>
      <c r="AV123" s="12" t="s">
        <v>25</v>
      </c>
      <c r="AW123" s="12" t="s">
        <v>41</v>
      </c>
      <c r="AX123" s="12" t="s">
        <v>78</v>
      </c>
      <c r="AY123" s="257" t="s">
        <v>136</v>
      </c>
    </row>
    <row r="124" s="13" customFormat="1">
      <c r="B124" s="258"/>
      <c r="C124" s="259"/>
      <c r="D124" s="249" t="s">
        <v>145</v>
      </c>
      <c r="E124" s="260" t="s">
        <v>34</v>
      </c>
      <c r="F124" s="261" t="s">
        <v>1029</v>
      </c>
      <c r="G124" s="259"/>
      <c r="H124" s="262">
        <v>45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AT124" s="268" t="s">
        <v>145</v>
      </c>
      <c r="AU124" s="268" t="s">
        <v>86</v>
      </c>
      <c r="AV124" s="13" t="s">
        <v>86</v>
      </c>
      <c r="AW124" s="13" t="s">
        <v>41</v>
      </c>
      <c r="AX124" s="13" t="s">
        <v>78</v>
      </c>
      <c r="AY124" s="268" t="s">
        <v>136</v>
      </c>
    </row>
    <row r="125" s="14" customFormat="1">
      <c r="B125" s="269"/>
      <c r="C125" s="270"/>
      <c r="D125" s="249" t="s">
        <v>145</v>
      </c>
      <c r="E125" s="271" t="s">
        <v>34</v>
      </c>
      <c r="F125" s="272" t="s">
        <v>148</v>
      </c>
      <c r="G125" s="270"/>
      <c r="H125" s="273">
        <v>45</v>
      </c>
      <c r="I125" s="274"/>
      <c r="J125" s="270"/>
      <c r="K125" s="270"/>
      <c r="L125" s="275"/>
      <c r="M125" s="276"/>
      <c r="N125" s="277"/>
      <c r="O125" s="277"/>
      <c r="P125" s="277"/>
      <c r="Q125" s="277"/>
      <c r="R125" s="277"/>
      <c r="S125" s="277"/>
      <c r="T125" s="278"/>
      <c r="AT125" s="279" t="s">
        <v>145</v>
      </c>
      <c r="AU125" s="279" t="s">
        <v>86</v>
      </c>
      <c r="AV125" s="14" t="s">
        <v>143</v>
      </c>
      <c r="AW125" s="14" t="s">
        <v>41</v>
      </c>
      <c r="AX125" s="14" t="s">
        <v>25</v>
      </c>
      <c r="AY125" s="279" t="s">
        <v>136</v>
      </c>
    </row>
    <row r="126" s="1" customFormat="1" ht="25.5" customHeight="1">
      <c r="B126" s="46"/>
      <c r="C126" s="235" t="s">
        <v>181</v>
      </c>
      <c r="D126" s="235" t="s">
        <v>138</v>
      </c>
      <c r="E126" s="236" t="s">
        <v>358</v>
      </c>
      <c r="F126" s="237" t="s">
        <v>359</v>
      </c>
      <c r="G126" s="238" t="s">
        <v>141</v>
      </c>
      <c r="H126" s="239">
        <v>45</v>
      </c>
      <c r="I126" s="240"/>
      <c r="J126" s="241">
        <f>ROUND(I126*H126,2)</f>
        <v>0</v>
      </c>
      <c r="K126" s="237" t="s">
        <v>142</v>
      </c>
      <c r="L126" s="72"/>
      <c r="M126" s="242" t="s">
        <v>34</v>
      </c>
      <c r="N126" s="243" t="s">
        <v>49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143</v>
      </c>
      <c r="AT126" s="24" t="s">
        <v>138</v>
      </c>
      <c r="AU126" s="24" t="s">
        <v>86</v>
      </c>
      <c r="AY126" s="24" t="s">
        <v>136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25</v>
      </c>
      <c r="BK126" s="246">
        <f>ROUND(I126*H126,2)</f>
        <v>0</v>
      </c>
      <c r="BL126" s="24" t="s">
        <v>143</v>
      </c>
      <c r="BM126" s="24" t="s">
        <v>1030</v>
      </c>
    </row>
    <row r="127" s="12" customFormat="1">
      <c r="B127" s="247"/>
      <c r="C127" s="248"/>
      <c r="D127" s="249" t="s">
        <v>145</v>
      </c>
      <c r="E127" s="250" t="s">
        <v>34</v>
      </c>
      <c r="F127" s="251" t="s">
        <v>399</v>
      </c>
      <c r="G127" s="248"/>
      <c r="H127" s="250" t="s">
        <v>34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145</v>
      </c>
      <c r="AU127" s="257" t="s">
        <v>86</v>
      </c>
      <c r="AV127" s="12" t="s">
        <v>25</v>
      </c>
      <c r="AW127" s="12" t="s">
        <v>41</v>
      </c>
      <c r="AX127" s="12" t="s">
        <v>78</v>
      </c>
      <c r="AY127" s="257" t="s">
        <v>136</v>
      </c>
    </row>
    <row r="128" s="13" customFormat="1">
      <c r="B128" s="258"/>
      <c r="C128" s="259"/>
      <c r="D128" s="249" t="s">
        <v>145</v>
      </c>
      <c r="E128" s="260" t="s">
        <v>34</v>
      </c>
      <c r="F128" s="261" t="s">
        <v>1029</v>
      </c>
      <c r="G128" s="259"/>
      <c r="H128" s="262">
        <v>45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AT128" s="268" t="s">
        <v>145</v>
      </c>
      <c r="AU128" s="268" t="s">
        <v>86</v>
      </c>
      <c r="AV128" s="13" t="s">
        <v>86</v>
      </c>
      <c r="AW128" s="13" t="s">
        <v>41</v>
      </c>
      <c r="AX128" s="13" t="s">
        <v>78</v>
      </c>
      <c r="AY128" s="268" t="s">
        <v>136</v>
      </c>
    </row>
    <row r="129" s="14" customFormat="1">
      <c r="B129" s="269"/>
      <c r="C129" s="270"/>
      <c r="D129" s="249" t="s">
        <v>145</v>
      </c>
      <c r="E129" s="271" t="s">
        <v>34</v>
      </c>
      <c r="F129" s="272" t="s">
        <v>148</v>
      </c>
      <c r="G129" s="270"/>
      <c r="H129" s="273">
        <v>45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AT129" s="279" t="s">
        <v>145</v>
      </c>
      <c r="AU129" s="279" t="s">
        <v>86</v>
      </c>
      <c r="AV129" s="14" t="s">
        <v>143</v>
      </c>
      <c r="AW129" s="14" t="s">
        <v>41</v>
      </c>
      <c r="AX129" s="14" t="s">
        <v>25</v>
      </c>
      <c r="AY129" s="279" t="s">
        <v>136</v>
      </c>
    </row>
    <row r="130" s="1" customFormat="1" ht="38.25" customHeight="1">
      <c r="B130" s="46"/>
      <c r="C130" s="235" t="s">
        <v>30</v>
      </c>
      <c r="D130" s="235" t="s">
        <v>138</v>
      </c>
      <c r="E130" s="236" t="s">
        <v>362</v>
      </c>
      <c r="F130" s="237" t="s">
        <v>363</v>
      </c>
      <c r="G130" s="238" t="s">
        <v>226</v>
      </c>
      <c r="H130" s="239">
        <v>22.5</v>
      </c>
      <c r="I130" s="240"/>
      <c r="J130" s="241">
        <f>ROUND(I130*H130,2)</f>
        <v>0</v>
      </c>
      <c r="K130" s="237" t="s">
        <v>142</v>
      </c>
      <c r="L130" s="72"/>
      <c r="M130" s="242" t="s">
        <v>34</v>
      </c>
      <c r="N130" s="243" t="s">
        <v>49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143</v>
      </c>
      <c r="AT130" s="24" t="s">
        <v>138</v>
      </c>
      <c r="AU130" s="24" t="s">
        <v>86</v>
      </c>
      <c r="AY130" s="24" t="s">
        <v>136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25</v>
      </c>
      <c r="BK130" s="246">
        <f>ROUND(I130*H130,2)</f>
        <v>0</v>
      </c>
      <c r="BL130" s="24" t="s">
        <v>143</v>
      </c>
      <c r="BM130" s="24" t="s">
        <v>1031</v>
      </c>
    </row>
    <row r="131" s="12" customFormat="1">
      <c r="B131" s="247"/>
      <c r="C131" s="248"/>
      <c r="D131" s="249" t="s">
        <v>145</v>
      </c>
      <c r="E131" s="250" t="s">
        <v>34</v>
      </c>
      <c r="F131" s="251" t="s">
        <v>351</v>
      </c>
      <c r="G131" s="248"/>
      <c r="H131" s="250" t="s">
        <v>34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145</v>
      </c>
      <c r="AU131" s="257" t="s">
        <v>86</v>
      </c>
      <c r="AV131" s="12" t="s">
        <v>25</v>
      </c>
      <c r="AW131" s="12" t="s">
        <v>41</v>
      </c>
      <c r="AX131" s="12" t="s">
        <v>78</v>
      </c>
      <c r="AY131" s="257" t="s">
        <v>136</v>
      </c>
    </row>
    <row r="132" s="13" customFormat="1">
      <c r="B132" s="258"/>
      <c r="C132" s="259"/>
      <c r="D132" s="249" t="s">
        <v>145</v>
      </c>
      <c r="E132" s="260" t="s">
        <v>34</v>
      </c>
      <c r="F132" s="261" t="s">
        <v>1027</v>
      </c>
      <c r="G132" s="259"/>
      <c r="H132" s="262">
        <v>22.5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AT132" s="268" t="s">
        <v>145</v>
      </c>
      <c r="AU132" s="268" t="s">
        <v>86</v>
      </c>
      <c r="AV132" s="13" t="s">
        <v>86</v>
      </c>
      <c r="AW132" s="13" t="s">
        <v>41</v>
      </c>
      <c r="AX132" s="13" t="s">
        <v>78</v>
      </c>
      <c r="AY132" s="268" t="s">
        <v>136</v>
      </c>
    </row>
    <row r="133" s="14" customFormat="1">
      <c r="B133" s="269"/>
      <c r="C133" s="270"/>
      <c r="D133" s="249" t="s">
        <v>145</v>
      </c>
      <c r="E133" s="271" t="s">
        <v>34</v>
      </c>
      <c r="F133" s="272" t="s">
        <v>148</v>
      </c>
      <c r="G133" s="270"/>
      <c r="H133" s="273">
        <v>22.5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AT133" s="279" t="s">
        <v>145</v>
      </c>
      <c r="AU133" s="279" t="s">
        <v>86</v>
      </c>
      <c r="AV133" s="14" t="s">
        <v>143</v>
      </c>
      <c r="AW133" s="14" t="s">
        <v>41</v>
      </c>
      <c r="AX133" s="14" t="s">
        <v>25</v>
      </c>
      <c r="AY133" s="279" t="s">
        <v>136</v>
      </c>
    </row>
    <row r="134" s="1" customFormat="1" ht="38.25" customHeight="1">
      <c r="B134" s="46"/>
      <c r="C134" s="235" t="s">
        <v>172</v>
      </c>
      <c r="D134" s="235" t="s">
        <v>138</v>
      </c>
      <c r="E134" s="236" t="s">
        <v>231</v>
      </c>
      <c r="F134" s="237" t="s">
        <v>232</v>
      </c>
      <c r="G134" s="238" t="s">
        <v>226</v>
      </c>
      <c r="H134" s="239">
        <v>22.050000000000001</v>
      </c>
      <c r="I134" s="240"/>
      <c r="J134" s="241">
        <f>ROUND(I134*H134,2)</f>
        <v>0</v>
      </c>
      <c r="K134" s="237" t="s">
        <v>142</v>
      </c>
      <c r="L134" s="72"/>
      <c r="M134" s="242" t="s">
        <v>34</v>
      </c>
      <c r="N134" s="243" t="s">
        <v>49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143</v>
      </c>
      <c r="AT134" s="24" t="s">
        <v>138</v>
      </c>
      <c r="AU134" s="24" t="s">
        <v>86</v>
      </c>
      <c r="AY134" s="24" t="s">
        <v>136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25</v>
      </c>
      <c r="BK134" s="246">
        <f>ROUND(I134*H134,2)</f>
        <v>0</v>
      </c>
      <c r="BL134" s="24" t="s">
        <v>143</v>
      </c>
      <c r="BM134" s="24" t="s">
        <v>1032</v>
      </c>
    </row>
    <row r="135" s="12" customFormat="1">
      <c r="B135" s="247"/>
      <c r="C135" s="248"/>
      <c r="D135" s="249" t="s">
        <v>145</v>
      </c>
      <c r="E135" s="250" t="s">
        <v>34</v>
      </c>
      <c r="F135" s="251" t="s">
        <v>1033</v>
      </c>
      <c r="G135" s="248"/>
      <c r="H135" s="250" t="s">
        <v>34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145</v>
      </c>
      <c r="AU135" s="257" t="s">
        <v>86</v>
      </c>
      <c r="AV135" s="12" t="s">
        <v>25</v>
      </c>
      <c r="AW135" s="12" t="s">
        <v>41</v>
      </c>
      <c r="AX135" s="12" t="s">
        <v>78</v>
      </c>
      <c r="AY135" s="257" t="s">
        <v>136</v>
      </c>
    </row>
    <row r="136" s="13" customFormat="1">
      <c r="B136" s="258"/>
      <c r="C136" s="259"/>
      <c r="D136" s="249" t="s">
        <v>145</v>
      </c>
      <c r="E136" s="260" t="s">
        <v>34</v>
      </c>
      <c r="F136" s="261" t="s">
        <v>1034</v>
      </c>
      <c r="G136" s="259"/>
      <c r="H136" s="262">
        <v>22.050000000000001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AT136" s="268" t="s">
        <v>145</v>
      </c>
      <c r="AU136" s="268" t="s">
        <v>86</v>
      </c>
      <c r="AV136" s="13" t="s">
        <v>86</v>
      </c>
      <c r="AW136" s="13" t="s">
        <v>41</v>
      </c>
      <c r="AX136" s="13" t="s">
        <v>78</v>
      </c>
      <c r="AY136" s="268" t="s">
        <v>136</v>
      </c>
    </row>
    <row r="137" s="14" customFormat="1">
      <c r="B137" s="269"/>
      <c r="C137" s="270"/>
      <c r="D137" s="249" t="s">
        <v>145</v>
      </c>
      <c r="E137" s="271" t="s">
        <v>34</v>
      </c>
      <c r="F137" s="272" t="s">
        <v>148</v>
      </c>
      <c r="G137" s="270"/>
      <c r="H137" s="273">
        <v>22.050000000000001</v>
      </c>
      <c r="I137" s="274"/>
      <c r="J137" s="270"/>
      <c r="K137" s="270"/>
      <c r="L137" s="275"/>
      <c r="M137" s="276"/>
      <c r="N137" s="277"/>
      <c r="O137" s="277"/>
      <c r="P137" s="277"/>
      <c r="Q137" s="277"/>
      <c r="R137" s="277"/>
      <c r="S137" s="277"/>
      <c r="T137" s="278"/>
      <c r="AT137" s="279" t="s">
        <v>145</v>
      </c>
      <c r="AU137" s="279" t="s">
        <v>86</v>
      </c>
      <c r="AV137" s="14" t="s">
        <v>143</v>
      </c>
      <c r="AW137" s="14" t="s">
        <v>41</v>
      </c>
      <c r="AX137" s="14" t="s">
        <v>25</v>
      </c>
      <c r="AY137" s="279" t="s">
        <v>136</v>
      </c>
    </row>
    <row r="138" s="1" customFormat="1" ht="38.25" customHeight="1">
      <c r="B138" s="46"/>
      <c r="C138" s="235" t="s">
        <v>192</v>
      </c>
      <c r="D138" s="235" t="s">
        <v>138</v>
      </c>
      <c r="E138" s="236" t="s">
        <v>231</v>
      </c>
      <c r="F138" s="237" t="s">
        <v>232</v>
      </c>
      <c r="G138" s="238" t="s">
        <v>226</v>
      </c>
      <c r="H138" s="239">
        <v>22.050000000000001</v>
      </c>
      <c r="I138" s="240"/>
      <c r="J138" s="241">
        <f>ROUND(I138*H138,2)</f>
        <v>0</v>
      </c>
      <c r="K138" s="237" t="s">
        <v>142</v>
      </c>
      <c r="L138" s="72"/>
      <c r="M138" s="242" t="s">
        <v>34</v>
      </c>
      <c r="N138" s="243" t="s">
        <v>49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143</v>
      </c>
      <c r="AT138" s="24" t="s">
        <v>138</v>
      </c>
      <c r="AU138" s="24" t="s">
        <v>86</v>
      </c>
      <c r="AY138" s="24" t="s">
        <v>136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25</v>
      </c>
      <c r="BK138" s="246">
        <f>ROUND(I138*H138,2)</f>
        <v>0</v>
      </c>
      <c r="BL138" s="24" t="s">
        <v>143</v>
      </c>
      <c r="BM138" s="24" t="s">
        <v>1035</v>
      </c>
    </row>
    <row r="139" s="12" customFormat="1">
      <c r="B139" s="247"/>
      <c r="C139" s="248"/>
      <c r="D139" s="249" t="s">
        <v>145</v>
      </c>
      <c r="E139" s="250" t="s">
        <v>34</v>
      </c>
      <c r="F139" s="251" t="s">
        <v>1036</v>
      </c>
      <c r="G139" s="248"/>
      <c r="H139" s="250" t="s">
        <v>34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145</v>
      </c>
      <c r="AU139" s="257" t="s">
        <v>86</v>
      </c>
      <c r="AV139" s="12" t="s">
        <v>25</v>
      </c>
      <c r="AW139" s="12" t="s">
        <v>41</v>
      </c>
      <c r="AX139" s="12" t="s">
        <v>78</v>
      </c>
      <c r="AY139" s="257" t="s">
        <v>136</v>
      </c>
    </row>
    <row r="140" s="13" customFormat="1">
      <c r="B140" s="258"/>
      <c r="C140" s="259"/>
      <c r="D140" s="249" t="s">
        <v>145</v>
      </c>
      <c r="E140" s="260" t="s">
        <v>34</v>
      </c>
      <c r="F140" s="261" t="s">
        <v>1034</v>
      </c>
      <c r="G140" s="259"/>
      <c r="H140" s="262">
        <v>22.050000000000001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AT140" s="268" t="s">
        <v>145</v>
      </c>
      <c r="AU140" s="268" t="s">
        <v>86</v>
      </c>
      <c r="AV140" s="13" t="s">
        <v>86</v>
      </c>
      <c r="AW140" s="13" t="s">
        <v>41</v>
      </c>
      <c r="AX140" s="13" t="s">
        <v>78</v>
      </c>
      <c r="AY140" s="268" t="s">
        <v>136</v>
      </c>
    </row>
    <row r="141" s="14" customFormat="1">
      <c r="B141" s="269"/>
      <c r="C141" s="270"/>
      <c r="D141" s="249" t="s">
        <v>145</v>
      </c>
      <c r="E141" s="271" t="s">
        <v>34</v>
      </c>
      <c r="F141" s="272" t="s">
        <v>148</v>
      </c>
      <c r="G141" s="270"/>
      <c r="H141" s="273">
        <v>22.050000000000001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AT141" s="279" t="s">
        <v>145</v>
      </c>
      <c r="AU141" s="279" t="s">
        <v>86</v>
      </c>
      <c r="AV141" s="14" t="s">
        <v>143</v>
      </c>
      <c r="AW141" s="14" t="s">
        <v>41</v>
      </c>
      <c r="AX141" s="14" t="s">
        <v>25</v>
      </c>
      <c r="AY141" s="279" t="s">
        <v>136</v>
      </c>
    </row>
    <row r="142" s="1" customFormat="1" ht="38.25" customHeight="1">
      <c r="B142" s="46"/>
      <c r="C142" s="235" t="s">
        <v>197</v>
      </c>
      <c r="D142" s="235" t="s">
        <v>138</v>
      </c>
      <c r="E142" s="236" t="s">
        <v>237</v>
      </c>
      <c r="F142" s="237" t="s">
        <v>238</v>
      </c>
      <c r="G142" s="238" t="s">
        <v>226</v>
      </c>
      <c r="H142" s="239">
        <v>16.649999999999999</v>
      </c>
      <c r="I142" s="240"/>
      <c r="J142" s="241">
        <f>ROUND(I142*H142,2)</f>
        <v>0</v>
      </c>
      <c r="K142" s="237" t="s">
        <v>142</v>
      </c>
      <c r="L142" s="72"/>
      <c r="M142" s="242" t="s">
        <v>34</v>
      </c>
      <c r="N142" s="243" t="s">
        <v>49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143</v>
      </c>
      <c r="AT142" s="24" t="s">
        <v>138</v>
      </c>
      <c r="AU142" s="24" t="s">
        <v>86</v>
      </c>
      <c r="AY142" s="24" t="s">
        <v>136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25</v>
      </c>
      <c r="BK142" s="246">
        <f>ROUND(I142*H142,2)</f>
        <v>0</v>
      </c>
      <c r="BL142" s="24" t="s">
        <v>143</v>
      </c>
      <c r="BM142" s="24" t="s">
        <v>1037</v>
      </c>
    </row>
    <row r="143" s="12" customFormat="1">
      <c r="B143" s="247"/>
      <c r="C143" s="248"/>
      <c r="D143" s="249" t="s">
        <v>145</v>
      </c>
      <c r="E143" s="250" t="s">
        <v>34</v>
      </c>
      <c r="F143" s="251" t="s">
        <v>1038</v>
      </c>
      <c r="G143" s="248"/>
      <c r="H143" s="250" t="s">
        <v>34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145</v>
      </c>
      <c r="AU143" s="257" t="s">
        <v>86</v>
      </c>
      <c r="AV143" s="12" t="s">
        <v>25</v>
      </c>
      <c r="AW143" s="12" t="s">
        <v>41</v>
      </c>
      <c r="AX143" s="12" t="s">
        <v>78</v>
      </c>
      <c r="AY143" s="257" t="s">
        <v>136</v>
      </c>
    </row>
    <row r="144" s="13" customFormat="1">
      <c r="B144" s="258"/>
      <c r="C144" s="259"/>
      <c r="D144" s="249" t="s">
        <v>145</v>
      </c>
      <c r="E144" s="260" t="s">
        <v>34</v>
      </c>
      <c r="F144" s="261" t="s">
        <v>1039</v>
      </c>
      <c r="G144" s="259"/>
      <c r="H144" s="262">
        <v>16.649999999999999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AT144" s="268" t="s">
        <v>145</v>
      </c>
      <c r="AU144" s="268" t="s">
        <v>86</v>
      </c>
      <c r="AV144" s="13" t="s">
        <v>86</v>
      </c>
      <c r="AW144" s="13" t="s">
        <v>41</v>
      </c>
      <c r="AX144" s="13" t="s">
        <v>78</v>
      </c>
      <c r="AY144" s="268" t="s">
        <v>136</v>
      </c>
    </row>
    <row r="145" s="14" customFormat="1">
      <c r="B145" s="269"/>
      <c r="C145" s="270"/>
      <c r="D145" s="249" t="s">
        <v>145</v>
      </c>
      <c r="E145" s="271" t="s">
        <v>34</v>
      </c>
      <c r="F145" s="272" t="s">
        <v>148</v>
      </c>
      <c r="G145" s="270"/>
      <c r="H145" s="273">
        <v>16.649999999999999</v>
      </c>
      <c r="I145" s="274"/>
      <c r="J145" s="270"/>
      <c r="K145" s="270"/>
      <c r="L145" s="275"/>
      <c r="M145" s="276"/>
      <c r="N145" s="277"/>
      <c r="O145" s="277"/>
      <c r="P145" s="277"/>
      <c r="Q145" s="277"/>
      <c r="R145" s="277"/>
      <c r="S145" s="277"/>
      <c r="T145" s="278"/>
      <c r="AT145" s="279" t="s">
        <v>145</v>
      </c>
      <c r="AU145" s="279" t="s">
        <v>86</v>
      </c>
      <c r="AV145" s="14" t="s">
        <v>143</v>
      </c>
      <c r="AW145" s="14" t="s">
        <v>41</v>
      </c>
      <c r="AX145" s="14" t="s">
        <v>25</v>
      </c>
      <c r="AY145" s="279" t="s">
        <v>136</v>
      </c>
    </row>
    <row r="146" s="1" customFormat="1" ht="38.25" customHeight="1">
      <c r="B146" s="46"/>
      <c r="C146" s="235" t="s">
        <v>202</v>
      </c>
      <c r="D146" s="235" t="s">
        <v>138</v>
      </c>
      <c r="E146" s="236" t="s">
        <v>237</v>
      </c>
      <c r="F146" s="237" t="s">
        <v>238</v>
      </c>
      <c r="G146" s="238" t="s">
        <v>226</v>
      </c>
      <c r="H146" s="239">
        <v>410</v>
      </c>
      <c r="I146" s="240"/>
      <c r="J146" s="241">
        <f>ROUND(I146*H146,2)</f>
        <v>0</v>
      </c>
      <c r="K146" s="237" t="s">
        <v>142</v>
      </c>
      <c r="L146" s="72"/>
      <c r="M146" s="242" t="s">
        <v>34</v>
      </c>
      <c r="N146" s="243" t="s">
        <v>49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143</v>
      </c>
      <c r="AT146" s="24" t="s">
        <v>138</v>
      </c>
      <c r="AU146" s="24" t="s">
        <v>86</v>
      </c>
      <c r="AY146" s="24" t="s">
        <v>136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25</v>
      </c>
      <c r="BK146" s="246">
        <f>ROUND(I146*H146,2)</f>
        <v>0</v>
      </c>
      <c r="BL146" s="24" t="s">
        <v>143</v>
      </c>
      <c r="BM146" s="24" t="s">
        <v>1040</v>
      </c>
    </row>
    <row r="147" s="12" customFormat="1">
      <c r="B147" s="247"/>
      <c r="C147" s="248"/>
      <c r="D147" s="249" t="s">
        <v>145</v>
      </c>
      <c r="E147" s="250" t="s">
        <v>34</v>
      </c>
      <c r="F147" s="251" t="s">
        <v>371</v>
      </c>
      <c r="G147" s="248"/>
      <c r="H147" s="250" t="s">
        <v>34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AT147" s="257" t="s">
        <v>145</v>
      </c>
      <c r="AU147" s="257" t="s">
        <v>86</v>
      </c>
      <c r="AV147" s="12" t="s">
        <v>25</v>
      </c>
      <c r="AW147" s="12" t="s">
        <v>41</v>
      </c>
      <c r="AX147" s="12" t="s">
        <v>78</v>
      </c>
      <c r="AY147" s="257" t="s">
        <v>136</v>
      </c>
    </row>
    <row r="148" s="13" customFormat="1">
      <c r="B148" s="258"/>
      <c r="C148" s="259"/>
      <c r="D148" s="249" t="s">
        <v>145</v>
      </c>
      <c r="E148" s="260" t="s">
        <v>34</v>
      </c>
      <c r="F148" s="261" t="s">
        <v>1020</v>
      </c>
      <c r="G148" s="259"/>
      <c r="H148" s="262">
        <v>410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AT148" s="268" t="s">
        <v>145</v>
      </c>
      <c r="AU148" s="268" t="s">
        <v>86</v>
      </c>
      <c r="AV148" s="13" t="s">
        <v>86</v>
      </c>
      <c r="AW148" s="13" t="s">
        <v>41</v>
      </c>
      <c r="AX148" s="13" t="s">
        <v>78</v>
      </c>
      <c r="AY148" s="268" t="s">
        <v>136</v>
      </c>
    </row>
    <row r="149" s="14" customFormat="1">
      <c r="B149" s="269"/>
      <c r="C149" s="270"/>
      <c r="D149" s="249" t="s">
        <v>145</v>
      </c>
      <c r="E149" s="271" t="s">
        <v>34</v>
      </c>
      <c r="F149" s="272" t="s">
        <v>148</v>
      </c>
      <c r="G149" s="270"/>
      <c r="H149" s="273">
        <v>410</v>
      </c>
      <c r="I149" s="274"/>
      <c r="J149" s="270"/>
      <c r="K149" s="270"/>
      <c r="L149" s="275"/>
      <c r="M149" s="276"/>
      <c r="N149" s="277"/>
      <c r="O149" s="277"/>
      <c r="P149" s="277"/>
      <c r="Q149" s="277"/>
      <c r="R149" s="277"/>
      <c r="S149" s="277"/>
      <c r="T149" s="278"/>
      <c r="AT149" s="279" t="s">
        <v>145</v>
      </c>
      <c r="AU149" s="279" t="s">
        <v>86</v>
      </c>
      <c r="AV149" s="14" t="s">
        <v>143</v>
      </c>
      <c r="AW149" s="14" t="s">
        <v>41</v>
      </c>
      <c r="AX149" s="14" t="s">
        <v>25</v>
      </c>
      <c r="AY149" s="279" t="s">
        <v>136</v>
      </c>
    </row>
    <row r="150" s="1" customFormat="1" ht="38.25" customHeight="1">
      <c r="B150" s="46"/>
      <c r="C150" s="235" t="s">
        <v>10</v>
      </c>
      <c r="D150" s="235" t="s">
        <v>138</v>
      </c>
      <c r="E150" s="236" t="s">
        <v>237</v>
      </c>
      <c r="F150" s="237" t="s">
        <v>238</v>
      </c>
      <c r="G150" s="238" t="s">
        <v>226</v>
      </c>
      <c r="H150" s="239">
        <v>6</v>
      </c>
      <c r="I150" s="240"/>
      <c r="J150" s="241">
        <f>ROUND(I150*H150,2)</f>
        <v>0</v>
      </c>
      <c r="K150" s="237" t="s">
        <v>142</v>
      </c>
      <c r="L150" s="72"/>
      <c r="M150" s="242" t="s">
        <v>34</v>
      </c>
      <c r="N150" s="243" t="s">
        <v>49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143</v>
      </c>
      <c r="AT150" s="24" t="s">
        <v>138</v>
      </c>
      <c r="AU150" s="24" t="s">
        <v>86</v>
      </c>
      <c r="AY150" s="24" t="s">
        <v>136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25</v>
      </c>
      <c r="BK150" s="246">
        <f>ROUND(I150*H150,2)</f>
        <v>0</v>
      </c>
      <c r="BL150" s="24" t="s">
        <v>143</v>
      </c>
      <c r="BM150" s="24" t="s">
        <v>1041</v>
      </c>
    </row>
    <row r="151" s="12" customFormat="1">
      <c r="B151" s="247"/>
      <c r="C151" s="248"/>
      <c r="D151" s="249" t="s">
        <v>145</v>
      </c>
      <c r="E151" s="250" t="s">
        <v>34</v>
      </c>
      <c r="F151" s="251" t="s">
        <v>1042</v>
      </c>
      <c r="G151" s="248"/>
      <c r="H151" s="250" t="s">
        <v>34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AT151" s="257" t="s">
        <v>145</v>
      </c>
      <c r="AU151" s="257" t="s">
        <v>86</v>
      </c>
      <c r="AV151" s="12" t="s">
        <v>25</v>
      </c>
      <c r="AW151" s="12" t="s">
        <v>41</v>
      </c>
      <c r="AX151" s="12" t="s">
        <v>78</v>
      </c>
      <c r="AY151" s="257" t="s">
        <v>136</v>
      </c>
    </row>
    <row r="152" s="13" customFormat="1">
      <c r="B152" s="258"/>
      <c r="C152" s="259"/>
      <c r="D152" s="249" t="s">
        <v>145</v>
      </c>
      <c r="E152" s="260" t="s">
        <v>34</v>
      </c>
      <c r="F152" s="261" t="s">
        <v>167</v>
      </c>
      <c r="G152" s="259"/>
      <c r="H152" s="262">
        <v>6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AT152" s="268" t="s">
        <v>145</v>
      </c>
      <c r="AU152" s="268" t="s">
        <v>86</v>
      </c>
      <c r="AV152" s="13" t="s">
        <v>86</v>
      </c>
      <c r="AW152" s="13" t="s">
        <v>41</v>
      </c>
      <c r="AX152" s="13" t="s">
        <v>78</v>
      </c>
      <c r="AY152" s="268" t="s">
        <v>136</v>
      </c>
    </row>
    <row r="153" s="14" customFormat="1">
      <c r="B153" s="269"/>
      <c r="C153" s="270"/>
      <c r="D153" s="249" t="s">
        <v>145</v>
      </c>
      <c r="E153" s="271" t="s">
        <v>34</v>
      </c>
      <c r="F153" s="272" t="s">
        <v>148</v>
      </c>
      <c r="G153" s="270"/>
      <c r="H153" s="273">
        <v>6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AT153" s="279" t="s">
        <v>145</v>
      </c>
      <c r="AU153" s="279" t="s">
        <v>86</v>
      </c>
      <c r="AV153" s="14" t="s">
        <v>143</v>
      </c>
      <c r="AW153" s="14" t="s">
        <v>41</v>
      </c>
      <c r="AX153" s="14" t="s">
        <v>25</v>
      </c>
      <c r="AY153" s="279" t="s">
        <v>136</v>
      </c>
    </row>
    <row r="154" s="1" customFormat="1" ht="38.25" customHeight="1">
      <c r="B154" s="46"/>
      <c r="C154" s="235" t="s">
        <v>213</v>
      </c>
      <c r="D154" s="235" t="s">
        <v>138</v>
      </c>
      <c r="E154" s="236" t="s">
        <v>237</v>
      </c>
      <c r="F154" s="237" t="s">
        <v>238</v>
      </c>
      <c r="G154" s="238" t="s">
        <v>226</v>
      </c>
      <c r="H154" s="239">
        <v>4.7610000000000001</v>
      </c>
      <c r="I154" s="240"/>
      <c r="J154" s="241">
        <f>ROUND(I154*H154,2)</f>
        <v>0</v>
      </c>
      <c r="K154" s="237" t="s">
        <v>142</v>
      </c>
      <c r="L154" s="72"/>
      <c r="M154" s="242" t="s">
        <v>34</v>
      </c>
      <c r="N154" s="243" t="s">
        <v>49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143</v>
      </c>
      <c r="AT154" s="24" t="s">
        <v>138</v>
      </c>
      <c r="AU154" s="24" t="s">
        <v>86</v>
      </c>
      <c r="AY154" s="24" t="s">
        <v>136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25</v>
      </c>
      <c r="BK154" s="246">
        <f>ROUND(I154*H154,2)</f>
        <v>0</v>
      </c>
      <c r="BL154" s="24" t="s">
        <v>143</v>
      </c>
      <c r="BM154" s="24" t="s">
        <v>1043</v>
      </c>
    </row>
    <row r="155" s="12" customFormat="1">
      <c r="B155" s="247"/>
      <c r="C155" s="248"/>
      <c r="D155" s="249" t="s">
        <v>145</v>
      </c>
      <c r="E155" s="250" t="s">
        <v>34</v>
      </c>
      <c r="F155" s="251" t="s">
        <v>1044</v>
      </c>
      <c r="G155" s="248"/>
      <c r="H155" s="250" t="s">
        <v>34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AT155" s="257" t="s">
        <v>145</v>
      </c>
      <c r="AU155" s="257" t="s">
        <v>86</v>
      </c>
      <c r="AV155" s="12" t="s">
        <v>25</v>
      </c>
      <c r="AW155" s="12" t="s">
        <v>41</v>
      </c>
      <c r="AX155" s="12" t="s">
        <v>78</v>
      </c>
      <c r="AY155" s="257" t="s">
        <v>136</v>
      </c>
    </row>
    <row r="156" s="13" customFormat="1">
      <c r="B156" s="258"/>
      <c r="C156" s="259"/>
      <c r="D156" s="249" t="s">
        <v>145</v>
      </c>
      <c r="E156" s="260" t="s">
        <v>34</v>
      </c>
      <c r="F156" s="261" t="s">
        <v>1045</v>
      </c>
      <c r="G156" s="259"/>
      <c r="H156" s="262">
        <v>4.7610000000000001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AT156" s="268" t="s">
        <v>145</v>
      </c>
      <c r="AU156" s="268" t="s">
        <v>86</v>
      </c>
      <c r="AV156" s="13" t="s">
        <v>86</v>
      </c>
      <c r="AW156" s="13" t="s">
        <v>41</v>
      </c>
      <c r="AX156" s="13" t="s">
        <v>78</v>
      </c>
      <c r="AY156" s="268" t="s">
        <v>136</v>
      </c>
    </row>
    <row r="157" s="14" customFormat="1">
      <c r="B157" s="269"/>
      <c r="C157" s="270"/>
      <c r="D157" s="249" t="s">
        <v>145</v>
      </c>
      <c r="E157" s="271" t="s">
        <v>34</v>
      </c>
      <c r="F157" s="272" t="s">
        <v>148</v>
      </c>
      <c r="G157" s="270"/>
      <c r="H157" s="273">
        <v>4.7610000000000001</v>
      </c>
      <c r="I157" s="274"/>
      <c r="J157" s="270"/>
      <c r="K157" s="270"/>
      <c r="L157" s="275"/>
      <c r="M157" s="276"/>
      <c r="N157" s="277"/>
      <c r="O157" s="277"/>
      <c r="P157" s="277"/>
      <c r="Q157" s="277"/>
      <c r="R157" s="277"/>
      <c r="S157" s="277"/>
      <c r="T157" s="278"/>
      <c r="AT157" s="279" t="s">
        <v>145</v>
      </c>
      <c r="AU157" s="279" t="s">
        <v>86</v>
      </c>
      <c r="AV157" s="14" t="s">
        <v>143</v>
      </c>
      <c r="AW157" s="14" t="s">
        <v>41</v>
      </c>
      <c r="AX157" s="14" t="s">
        <v>25</v>
      </c>
      <c r="AY157" s="279" t="s">
        <v>136</v>
      </c>
    </row>
    <row r="158" s="1" customFormat="1" ht="38.25" customHeight="1">
      <c r="B158" s="46"/>
      <c r="C158" s="235" t="s">
        <v>219</v>
      </c>
      <c r="D158" s="235" t="s">
        <v>138</v>
      </c>
      <c r="E158" s="236" t="s">
        <v>237</v>
      </c>
      <c r="F158" s="237" t="s">
        <v>238</v>
      </c>
      <c r="G158" s="238" t="s">
        <v>226</v>
      </c>
      <c r="H158" s="239">
        <v>0.108</v>
      </c>
      <c r="I158" s="240"/>
      <c r="J158" s="241">
        <f>ROUND(I158*H158,2)</f>
        <v>0</v>
      </c>
      <c r="K158" s="237" t="s">
        <v>142</v>
      </c>
      <c r="L158" s="72"/>
      <c r="M158" s="242" t="s">
        <v>34</v>
      </c>
      <c r="N158" s="243" t="s">
        <v>49</v>
      </c>
      <c r="O158" s="47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AR158" s="24" t="s">
        <v>143</v>
      </c>
      <c r="AT158" s="24" t="s">
        <v>138</v>
      </c>
      <c r="AU158" s="24" t="s">
        <v>86</v>
      </c>
      <c r="AY158" s="24" t="s">
        <v>136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4" t="s">
        <v>25</v>
      </c>
      <c r="BK158" s="246">
        <f>ROUND(I158*H158,2)</f>
        <v>0</v>
      </c>
      <c r="BL158" s="24" t="s">
        <v>143</v>
      </c>
      <c r="BM158" s="24" t="s">
        <v>1046</v>
      </c>
    </row>
    <row r="159" s="12" customFormat="1">
      <c r="B159" s="247"/>
      <c r="C159" s="248"/>
      <c r="D159" s="249" t="s">
        <v>145</v>
      </c>
      <c r="E159" s="250" t="s">
        <v>34</v>
      </c>
      <c r="F159" s="251" t="s">
        <v>1047</v>
      </c>
      <c r="G159" s="248"/>
      <c r="H159" s="250" t="s">
        <v>34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145</v>
      </c>
      <c r="AU159" s="257" t="s">
        <v>86</v>
      </c>
      <c r="AV159" s="12" t="s">
        <v>25</v>
      </c>
      <c r="AW159" s="12" t="s">
        <v>41</v>
      </c>
      <c r="AX159" s="12" t="s">
        <v>78</v>
      </c>
      <c r="AY159" s="257" t="s">
        <v>136</v>
      </c>
    </row>
    <row r="160" s="13" customFormat="1">
      <c r="B160" s="258"/>
      <c r="C160" s="259"/>
      <c r="D160" s="249" t="s">
        <v>145</v>
      </c>
      <c r="E160" s="260" t="s">
        <v>34</v>
      </c>
      <c r="F160" s="261" t="s">
        <v>379</v>
      </c>
      <c r="G160" s="259"/>
      <c r="H160" s="262">
        <v>0.108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AT160" s="268" t="s">
        <v>145</v>
      </c>
      <c r="AU160" s="268" t="s">
        <v>86</v>
      </c>
      <c r="AV160" s="13" t="s">
        <v>86</v>
      </c>
      <c r="AW160" s="13" t="s">
        <v>41</v>
      </c>
      <c r="AX160" s="13" t="s">
        <v>78</v>
      </c>
      <c r="AY160" s="268" t="s">
        <v>136</v>
      </c>
    </row>
    <row r="161" s="14" customFormat="1">
      <c r="B161" s="269"/>
      <c r="C161" s="270"/>
      <c r="D161" s="249" t="s">
        <v>145</v>
      </c>
      <c r="E161" s="271" t="s">
        <v>34</v>
      </c>
      <c r="F161" s="272" t="s">
        <v>148</v>
      </c>
      <c r="G161" s="270"/>
      <c r="H161" s="273">
        <v>0.108</v>
      </c>
      <c r="I161" s="274"/>
      <c r="J161" s="270"/>
      <c r="K161" s="270"/>
      <c r="L161" s="275"/>
      <c r="M161" s="276"/>
      <c r="N161" s="277"/>
      <c r="O161" s="277"/>
      <c r="P161" s="277"/>
      <c r="Q161" s="277"/>
      <c r="R161" s="277"/>
      <c r="S161" s="277"/>
      <c r="T161" s="278"/>
      <c r="AT161" s="279" t="s">
        <v>145</v>
      </c>
      <c r="AU161" s="279" t="s">
        <v>86</v>
      </c>
      <c r="AV161" s="14" t="s">
        <v>143</v>
      </c>
      <c r="AW161" s="14" t="s">
        <v>41</v>
      </c>
      <c r="AX161" s="14" t="s">
        <v>25</v>
      </c>
      <c r="AY161" s="279" t="s">
        <v>136</v>
      </c>
    </row>
    <row r="162" s="1" customFormat="1" ht="25.5" customHeight="1">
      <c r="B162" s="46"/>
      <c r="C162" s="235" t="s">
        <v>223</v>
      </c>
      <c r="D162" s="235" t="s">
        <v>138</v>
      </c>
      <c r="E162" s="236" t="s">
        <v>380</v>
      </c>
      <c r="F162" s="237" t="s">
        <v>381</v>
      </c>
      <c r="G162" s="238" t="s">
        <v>226</v>
      </c>
      <c r="H162" s="239">
        <v>38.700000000000003</v>
      </c>
      <c r="I162" s="240"/>
      <c r="J162" s="241">
        <f>ROUND(I162*H162,2)</f>
        <v>0</v>
      </c>
      <c r="K162" s="237" t="s">
        <v>142</v>
      </c>
      <c r="L162" s="72"/>
      <c r="M162" s="242" t="s">
        <v>34</v>
      </c>
      <c r="N162" s="243" t="s">
        <v>49</v>
      </c>
      <c r="O162" s="47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AR162" s="24" t="s">
        <v>143</v>
      </c>
      <c r="AT162" s="24" t="s">
        <v>138</v>
      </c>
      <c r="AU162" s="24" t="s">
        <v>86</v>
      </c>
      <c r="AY162" s="24" t="s">
        <v>136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4" t="s">
        <v>25</v>
      </c>
      <c r="BK162" s="246">
        <f>ROUND(I162*H162,2)</f>
        <v>0</v>
      </c>
      <c r="BL162" s="24" t="s">
        <v>143</v>
      </c>
      <c r="BM162" s="24" t="s">
        <v>1048</v>
      </c>
    </row>
    <row r="163" s="12" customFormat="1">
      <c r="B163" s="247"/>
      <c r="C163" s="248"/>
      <c r="D163" s="249" t="s">
        <v>145</v>
      </c>
      <c r="E163" s="250" t="s">
        <v>34</v>
      </c>
      <c r="F163" s="251" t="s">
        <v>1049</v>
      </c>
      <c r="G163" s="248"/>
      <c r="H163" s="250" t="s">
        <v>34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145</v>
      </c>
      <c r="AU163" s="257" t="s">
        <v>86</v>
      </c>
      <c r="AV163" s="12" t="s">
        <v>25</v>
      </c>
      <c r="AW163" s="12" t="s">
        <v>41</v>
      </c>
      <c r="AX163" s="12" t="s">
        <v>78</v>
      </c>
      <c r="AY163" s="257" t="s">
        <v>136</v>
      </c>
    </row>
    <row r="164" s="13" customFormat="1">
      <c r="B164" s="258"/>
      <c r="C164" s="259"/>
      <c r="D164" s="249" t="s">
        <v>145</v>
      </c>
      <c r="E164" s="260" t="s">
        <v>34</v>
      </c>
      <c r="F164" s="261" t="s">
        <v>1018</v>
      </c>
      <c r="G164" s="259"/>
      <c r="H164" s="262">
        <v>38.700000000000003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AT164" s="268" t="s">
        <v>145</v>
      </c>
      <c r="AU164" s="268" t="s">
        <v>86</v>
      </c>
      <c r="AV164" s="13" t="s">
        <v>86</v>
      </c>
      <c r="AW164" s="13" t="s">
        <v>41</v>
      </c>
      <c r="AX164" s="13" t="s">
        <v>78</v>
      </c>
      <c r="AY164" s="268" t="s">
        <v>136</v>
      </c>
    </row>
    <row r="165" s="14" customFormat="1">
      <c r="B165" s="269"/>
      <c r="C165" s="270"/>
      <c r="D165" s="249" t="s">
        <v>145</v>
      </c>
      <c r="E165" s="271" t="s">
        <v>34</v>
      </c>
      <c r="F165" s="272" t="s">
        <v>148</v>
      </c>
      <c r="G165" s="270"/>
      <c r="H165" s="273">
        <v>38.700000000000003</v>
      </c>
      <c r="I165" s="274"/>
      <c r="J165" s="270"/>
      <c r="K165" s="270"/>
      <c r="L165" s="275"/>
      <c r="M165" s="276"/>
      <c r="N165" s="277"/>
      <c r="O165" s="277"/>
      <c r="P165" s="277"/>
      <c r="Q165" s="277"/>
      <c r="R165" s="277"/>
      <c r="S165" s="277"/>
      <c r="T165" s="278"/>
      <c r="AT165" s="279" t="s">
        <v>145</v>
      </c>
      <c r="AU165" s="279" t="s">
        <v>86</v>
      </c>
      <c r="AV165" s="14" t="s">
        <v>143</v>
      </c>
      <c r="AW165" s="14" t="s">
        <v>41</v>
      </c>
      <c r="AX165" s="14" t="s">
        <v>25</v>
      </c>
      <c r="AY165" s="279" t="s">
        <v>136</v>
      </c>
    </row>
    <row r="166" s="1" customFormat="1" ht="25.5" customHeight="1">
      <c r="B166" s="46"/>
      <c r="C166" s="235" t="s">
        <v>230</v>
      </c>
      <c r="D166" s="235" t="s">
        <v>138</v>
      </c>
      <c r="E166" s="236" t="s">
        <v>380</v>
      </c>
      <c r="F166" s="237" t="s">
        <v>381</v>
      </c>
      <c r="G166" s="238" t="s">
        <v>226</v>
      </c>
      <c r="H166" s="239">
        <v>22.050000000000001</v>
      </c>
      <c r="I166" s="240"/>
      <c r="J166" s="241">
        <f>ROUND(I166*H166,2)</f>
        <v>0</v>
      </c>
      <c r="K166" s="237" t="s">
        <v>142</v>
      </c>
      <c r="L166" s="72"/>
      <c r="M166" s="242" t="s">
        <v>34</v>
      </c>
      <c r="N166" s="243" t="s">
        <v>49</v>
      </c>
      <c r="O166" s="47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AR166" s="24" t="s">
        <v>143</v>
      </c>
      <c r="AT166" s="24" t="s">
        <v>138</v>
      </c>
      <c r="AU166" s="24" t="s">
        <v>86</v>
      </c>
      <c r="AY166" s="24" t="s">
        <v>136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24" t="s">
        <v>25</v>
      </c>
      <c r="BK166" s="246">
        <f>ROUND(I166*H166,2)</f>
        <v>0</v>
      </c>
      <c r="BL166" s="24" t="s">
        <v>143</v>
      </c>
      <c r="BM166" s="24" t="s">
        <v>1050</v>
      </c>
    </row>
    <row r="167" s="12" customFormat="1">
      <c r="B167" s="247"/>
      <c r="C167" s="248"/>
      <c r="D167" s="249" t="s">
        <v>145</v>
      </c>
      <c r="E167" s="250" t="s">
        <v>34</v>
      </c>
      <c r="F167" s="251" t="s">
        <v>1051</v>
      </c>
      <c r="G167" s="248"/>
      <c r="H167" s="250" t="s">
        <v>34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AT167" s="257" t="s">
        <v>145</v>
      </c>
      <c r="AU167" s="257" t="s">
        <v>86</v>
      </c>
      <c r="AV167" s="12" t="s">
        <v>25</v>
      </c>
      <c r="AW167" s="12" t="s">
        <v>41</v>
      </c>
      <c r="AX167" s="12" t="s">
        <v>78</v>
      </c>
      <c r="AY167" s="257" t="s">
        <v>136</v>
      </c>
    </row>
    <row r="168" s="13" customFormat="1">
      <c r="B168" s="258"/>
      <c r="C168" s="259"/>
      <c r="D168" s="249" t="s">
        <v>145</v>
      </c>
      <c r="E168" s="260" t="s">
        <v>34</v>
      </c>
      <c r="F168" s="261" t="s">
        <v>1034</v>
      </c>
      <c r="G168" s="259"/>
      <c r="H168" s="262">
        <v>22.050000000000001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AT168" s="268" t="s">
        <v>145</v>
      </c>
      <c r="AU168" s="268" t="s">
        <v>86</v>
      </c>
      <c r="AV168" s="13" t="s">
        <v>86</v>
      </c>
      <c r="AW168" s="13" t="s">
        <v>41</v>
      </c>
      <c r="AX168" s="13" t="s">
        <v>78</v>
      </c>
      <c r="AY168" s="268" t="s">
        <v>136</v>
      </c>
    </row>
    <row r="169" s="14" customFormat="1">
      <c r="B169" s="269"/>
      <c r="C169" s="270"/>
      <c r="D169" s="249" t="s">
        <v>145</v>
      </c>
      <c r="E169" s="271" t="s">
        <v>34</v>
      </c>
      <c r="F169" s="272" t="s">
        <v>148</v>
      </c>
      <c r="G169" s="270"/>
      <c r="H169" s="273">
        <v>22.050000000000001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AT169" s="279" t="s">
        <v>145</v>
      </c>
      <c r="AU169" s="279" t="s">
        <v>86</v>
      </c>
      <c r="AV169" s="14" t="s">
        <v>143</v>
      </c>
      <c r="AW169" s="14" t="s">
        <v>41</v>
      </c>
      <c r="AX169" s="14" t="s">
        <v>25</v>
      </c>
      <c r="AY169" s="279" t="s">
        <v>136</v>
      </c>
    </row>
    <row r="170" s="1" customFormat="1" ht="25.5" customHeight="1">
      <c r="B170" s="46"/>
      <c r="C170" s="235" t="s">
        <v>236</v>
      </c>
      <c r="D170" s="235" t="s">
        <v>138</v>
      </c>
      <c r="E170" s="236" t="s">
        <v>380</v>
      </c>
      <c r="F170" s="237" t="s">
        <v>381</v>
      </c>
      <c r="G170" s="238" t="s">
        <v>226</v>
      </c>
      <c r="H170" s="239">
        <v>6</v>
      </c>
      <c r="I170" s="240"/>
      <c r="J170" s="241">
        <f>ROUND(I170*H170,2)</f>
        <v>0</v>
      </c>
      <c r="K170" s="237" t="s">
        <v>142</v>
      </c>
      <c r="L170" s="72"/>
      <c r="M170" s="242" t="s">
        <v>34</v>
      </c>
      <c r="N170" s="243" t="s">
        <v>49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143</v>
      </c>
      <c r="AT170" s="24" t="s">
        <v>138</v>
      </c>
      <c r="AU170" s="24" t="s">
        <v>86</v>
      </c>
      <c r="AY170" s="24" t="s">
        <v>136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25</v>
      </c>
      <c r="BK170" s="246">
        <f>ROUND(I170*H170,2)</f>
        <v>0</v>
      </c>
      <c r="BL170" s="24" t="s">
        <v>143</v>
      </c>
      <c r="BM170" s="24" t="s">
        <v>1052</v>
      </c>
    </row>
    <row r="171" s="12" customFormat="1">
      <c r="B171" s="247"/>
      <c r="C171" s="248"/>
      <c r="D171" s="249" t="s">
        <v>145</v>
      </c>
      <c r="E171" s="250" t="s">
        <v>34</v>
      </c>
      <c r="F171" s="251" t="s">
        <v>1042</v>
      </c>
      <c r="G171" s="248"/>
      <c r="H171" s="250" t="s">
        <v>34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145</v>
      </c>
      <c r="AU171" s="257" t="s">
        <v>86</v>
      </c>
      <c r="AV171" s="12" t="s">
        <v>25</v>
      </c>
      <c r="AW171" s="12" t="s">
        <v>41</v>
      </c>
      <c r="AX171" s="12" t="s">
        <v>78</v>
      </c>
      <c r="AY171" s="257" t="s">
        <v>136</v>
      </c>
    </row>
    <row r="172" s="13" customFormat="1">
      <c r="B172" s="258"/>
      <c r="C172" s="259"/>
      <c r="D172" s="249" t="s">
        <v>145</v>
      </c>
      <c r="E172" s="260" t="s">
        <v>34</v>
      </c>
      <c r="F172" s="261" t="s">
        <v>167</v>
      </c>
      <c r="G172" s="259"/>
      <c r="H172" s="262">
        <v>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AT172" s="268" t="s">
        <v>145</v>
      </c>
      <c r="AU172" s="268" t="s">
        <v>86</v>
      </c>
      <c r="AV172" s="13" t="s">
        <v>86</v>
      </c>
      <c r="AW172" s="13" t="s">
        <v>41</v>
      </c>
      <c r="AX172" s="13" t="s">
        <v>78</v>
      </c>
      <c r="AY172" s="268" t="s">
        <v>136</v>
      </c>
    </row>
    <row r="173" s="14" customFormat="1">
      <c r="B173" s="269"/>
      <c r="C173" s="270"/>
      <c r="D173" s="249" t="s">
        <v>145</v>
      </c>
      <c r="E173" s="271" t="s">
        <v>34</v>
      </c>
      <c r="F173" s="272" t="s">
        <v>148</v>
      </c>
      <c r="G173" s="270"/>
      <c r="H173" s="273">
        <v>6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AT173" s="279" t="s">
        <v>145</v>
      </c>
      <c r="AU173" s="279" t="s">
        <v>86</v>
      </c>
      <c r="AV173" s="14" t="s">
        <v>143</v>
      </c>
      <c r="AW173" s="14" t="s">
        <v>41</v>
      </c>
      <c r="AX173" s="14" t="s">
        <v>25</v>
      </c>
      <c r="AY173" s="279" t="s">
        <v>136</v>
      </c>
    </row>
    <row r="174" s="1" customFormat="1" ht="25.5" customHeight="1">
      <c r="B174" s="46"/>
      <c r="C174" s="235" t="s">
        <v>9</v>
      </c>
      <c r="D174" s="235" t="s">
        <v>138</v>
      </c>
      <c r="E174" s="236" t="s">
        <v>380</v>
      </c>
      <c r="F174" s="237" t="s">
        <v>381</v>
      </c>
      <c r="G174" s="238" t="s">
        <v>226</v>
      </c>
      <c r="H174" s="239">
        <v>0.108</v>
      </c>
      <c r="I174" s="240"/>
      <c r="J174" s="241">
        <f>ROUND(I174*H174,2)</f>
        <v>0</v>
      </c>
      <c r="K174" s="237" t="s">
        <v>142</v>
      </c>
      <c r="L174" s="72"/>
      <c r="M174" s="242" t="s">
        <v>34</v>
      </c>
      <c r="N174" s="243" t="s">
        <v>49</v>
      </c>
      <c r="O174" s="47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AR174" s="24" t="s">
        <v>143</v>
      </c>
      <c r="AT174" s="24" t="s">
        <v>138</v>
      </c>
      <c r="AU174" s="24" t="s">
        <v>86</v>
      </c>
      <c r="AY174" s="24" t="s">
        <v>136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4" t="s">
        <v>25</v>
      </c>
      <c r="BK174" s="246">
        <f>ROUND(I174*H174,2)</f>
        <v>0</v>
      </c>
      <c r="BL174" s="24" t="s">
        <v>143</v>
      </c>
      <c r="BM174" s="24" t="s">
        <v>1053</v>
      </c>
    </row>
    <row r="175" s="12" customFormat="1">
      <c r="B175" s="247"/>
      <c r="C175" s="248"/>
      <c r="D175" s="249" t="s">
        <v>145</v>
      </c>
      <c r="E175" s="250" t="s">
        <v>34</v>
      </c>
      <c r="F175" s="251" t="s">
        <v>1047</v>
      </c>
      <c r="G175" s="248"/>
      <c r="H175" s="250" t="s">
        <v>34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AT175" s="257" t="s">
        <v>145</v>
      </c>
      <c r="AU175" s="257" t="s">
        <v>86</v>
      </c>
      <c r="AV175" s="12" t="s">
        <v>25</v>
      </c>
      <c r="AW175" s="12" t="s">
        <v>41</v>
      </c>
      <c r="AX175" s="12" t="s">
        <v>78</v>
      </c>
      <c r="AY175" s="257" t="s">
        <v>136</v>
      </c>
    </row>
    <row r="176" s="13" customFormat="1">
      <c r="B176" s="258"/>
      <c r="C176" s="259"/>
      <c r="D176" s="249" t="s">
        <v>145</v>
      </c>
      <c r="E176" s="260" t="s">
        <v>34</v>
      </c>
      <c r="F176" s="261" t="s">
        <v>379</v>
      </c>
      <c r="G176" s="259"/>
      <c r="H176" s="262">
        <v>0.108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AT176" s="268" t="s">
        <v>145</v>
      </c>
      <c r="AU176" s="268" t="s">
        <v>86</v>
      </c>
      <c r="AV176" s="13" t="s">
        <v>86</v>
      </c>
      <c r="AW176" s="13" t="s">
        <v>41</v>
      </c>
      <c r="AX176" s="13" t="s">
        <v>78</v>
      </c>
      <c r="AY176" s="268" t="s">
        <v>136</v>
      </c>
    </row>
    <row r="177" s="14" customFormat="1">
      <c r="B177" s="269"/>
      <c r="C177" s="270"/>
      <c r="D177" s="249" t="s">
        <v>145</v>
      </c>
      <c r="E177" s="271" t="s">
        <v>34</v>
      </c>
      <c r="F177" s="272" t="s">
        <v>148</v>
      </c>
      <c r="G177" s="270"/>
      <c r="H177" s="273">
        <v>0.108</v>
      </c>
      <c r="I177" s="274"/>
      <c r="J177" s="270"/>
      <c r="K177" s="270"/>
      <c r="L177" s="275"/>
      <c r="M177" s="276"/>
      <c r="N177" s="277"/>
      <c r="O177" s="277"/>
      <c r="P177" s="277"/>
      <c r="Q177" s="277"/>
      <c r="R177" s="277"/>
      <c r="S177" s="277"/>
      <c r="T177" s="278"/>
      <c r="AT177" s="279" t="s">
        <v>145</v>
      </c>
      <c r="AU177" s="279" t="s">
        <v>86</v>
      </c>
      <c r="AV177" s="14" t="s">
        <v>143</v>
      </c>
      <c r="AW177" s="14" t="s">
        <v>41</v>
      </c>
      <c r="AX177" s="14" t="s">
        <v>25</v>
      </c>
      <c r="AY177" s="279" t="s">
        <v>136</v>
      </c>
    </row>
    <row r="178" s="1" customFormat="1" ht="51" customHeight="1">
      <c r="B178" s="46"/>
      <c r="C178" s="235" t="s">
        <v>246</v>
      </c>
      <c r="D178" s="235" t="s">
        <v>138</v>
      </c>
      <c r="E178" s="236" t="s">
        <v>387</v>
      </c>
      <c r="F178" s="237" t="s">
        <v>388</v>
      </c>
      <c r="G178" s="238" t="s">
        <v>226</v>
      </c>
      <c r="H178" s="239">
        <v>6</v>
      </c>
      <c r="I178" s="240"/>
      <c r="J178" s="241">
        <f>ROUND(I178*H178,2)</f>
        <v>0</v>
      </c>
      <c r="K178" s="237" t="s">
        <v>142</v>
      </c>
      <c r="L178" s="72"/>
      <c r="M178" s="242" t="s">
        <v>34</v>
      </c>
      <c r="N178" s="243" t="s">
        <v>49</v>
      </c>
      <c r="O178" s="47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AR178" s="24" t="s">
        <v>143</v>
      </c>
      <c r="AT178" s="24" t="s">
        <v>138</v>
      </c>
      <c r="AU178" s="24" t="s">
        <v>86</v>
      </c>
      <c r="AY178" s="24" t="s">
        <v>136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25</v>
      </c>
      <c r="BK178" s="246">
        <f>ROUND(I178*H178,2)</f>
        <v>0</v>
      </c>
      <c r="BL178" s="24" t="s">
        <v>143</v>
      </c>
      <c r="BM178" s="24" t="s">
        <v>1054</v>
      </c>
    </row>
    <row r="179" s="12" customFormat="1">
      <c r="B179" s="247"/>
      <c r="C179" s="248"/>
      <c r="D179" s="249" t="s">
        <v>145</v>
      </c>
      <c r="E179" s="250" t="s">
        <v>34</v>
      </c>
      <c r="F179" s="251" t="s">
        <v>1055</v>
      </c>
      <c r="G179" s="248"/>
      <c r="H179" s="250" t="s">
        <v>34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145</v>
      </c>
      <c r="AU179" s="257" t="s">
        <v>86</v>
      </c>
      <c r="AV179" s="12" t="s">
        <v>25</v>
      </c>
      <c r="AW179" s="12" t="s">
        <v>41</v>
      </c>
      <c r="AX179" s="12" t="s">
        <v>78</v>
      </c>
      <c r="AY179" s="257" t="s">
        <v>136</v>
      </c>
    </row>
    <row r="180" s="13" customFormat="1">
      <c r="B180" s="258"/>
      <c r="C180" s="259"/>
      <c r="D180" s="249" t="s">
        <v>145</v>
      </c>
      <c r="E180" s="260" t="s">
        <v>34</v>
      </c>
      <c r="F180" s="261" t="s">
        <v>167</v>
      </c>
      <c r="G180" s="259"/>
      <c r="H180" s="262">
        <v>6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AT180" s="268" t="s">
        <v>145</v>
      </c>
      <c r="AU180" s="268" t="s">
        <v>86</v>
      </c>
      <c r="AV180" s="13" t="s">
        <v>86</v>
      </c>
      <c r="AW180" s="13" t="s">
        <v>41</v>
      </c>
      <c r="AX180" s="13" t="s">
        <v>78</v>
      </c>
      <c r="AY180" s="268" t="s">
        <v>136</v>
      </c>
    </row>
    <row r="181" s="14" customFormat="1">
      <c r="B181" s="269"/>
      <c r="C181" s="270"/>
      <c r="D181" s="249" t="s">
        <v>145</v>
      </c>
      <c r="E181" s="271" t="s">
        <v>34</v>
      </c>
      <c r="F181" s="272" t="s">
        <v>148</v>
      </c>
      <c r="G181" s="270"/>
      <c r="H181" s="273">
        <v>6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AT181" s="279" t="s">
        <v>145</v>
      </c>
      <c r="AU181" s="279" t="s">
        <v>86</v>
      </c>
      <c r="AV181" s="14" t="s">
        <v>143</v>
      </c>
      <c r="AW181" s="14" t="s">
        <v>41</v>
      </c>
      <c r="AX181" s="14" t="s">
        <v>25</v>
      </c>
      <c r="AY181" s="279" t="s">
        <v>136</v>
      </c>
    </row>
    <row r="182" s="1" customFormat="1" ht="16.5" customHeight="1">
      <c r="B182" s="46"/>
      <c r="C182" s="283" t="s">
        <v>251</v>
      </c>
      <c r="D182" s="283" t="s">
        <v>390</v>
      </c>
      <c r="E182" s="284" t="s">
        <v>1056</v>
      </c>
      <c r="F182" s="285" t="s">
        <v>1057</v>
      </c>
      <c r="G182" s="286" t="s">
        <v>226</v>
      </c>
      <c r="H182" s="287">
        <v>6</v>
      </c>
      <c r="I182" s="288"/>
      <c r="J182" s="289">
        <f>ROUND(I182*H182,2)</f>
        <v>0</v>
      </c>
      <c r="K182" s="285" t="s">
        <v>34</v>
      </c>
      <c r="L182" s="290"/>
      <c r="M182" s="291" t="s">
        <v>34</v>
      </c>
      <c r="N182" s="292" t="s">
        <v>49</v>
      </c>
      <c r="O182" s="47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AR182" s="24" t="s">
        <v>179</v>
      </c>
      <c r="AT182" s="24" t="s">
        <v>390</v>
      </c>
      <c r="AU182" s="24" t="s">
        <v>86</v>
      </c>
      <c r="AY182" s="24" t="s">
        <v>136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25</v>
      </c>
      <c r="BK182" s="246">
        <f>ROUND(I182*H182,2)</f>
        <v>0</v>
      </c>
      <c r="BL182" s="24" t="s">
        <v>143</v>
      </c>
      <c r="BM182" s="24" t="s">
        <v>1058</v>
      </c>
    </row>
    <row r="183" s="12" customFormat="1">
      <c r="B183" s="247"/>
      <c r="C183" s="248"/>
      <c r="D183" s="249" t="s">
        <v>145</v>
      </c>
      <c r="E183" s="250" t="s">
        <v>34</v>
      </c>
      <c r="F183" s="251" t="s">
        <v>373</v>
      </c>
      <c r="G183" s="248"/>
      <c r="H183" s="250" t="s">
        <v>34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AT183" s="257" t="s">
        <v>145</v>
      </c>
      <c r="AU183" s="257" t="s">
        <v>86</v>
      </c>
      <c r="AV183" s="12" t="s">
        <v>25</v>
      </c>
      <c r="AW183" s="12" t="s">
        <v>41</v>
      </c>
      <c r="AX183" s="12" t="s">
        <v>78</v>
      </c>
      <c r="AY183" s="257" t="s">
        <v>136</v>
      </c>
    </row>
    <row r="184" s="13" customFormat="1">
      <c r="B184" s="258"/>
      <c r="C184" s="259"/>
      <c r="D184" s="249" t="s">
        <v>145</v>
      </c>
      <c r="E184" s="260" t="s">
        <v>34</v>
      </c>
      <c r="F184" s="261" t="s">
        <v>167</v>
      </c>
      <c r="G184" s="259"/>
      <c r="H184" s="262">
        <v>6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AT184" s="268" t="s">
        <v>145</v>
      </c>
      <c r="AU184" s="268" t="s">
        <v>86</v>
      </c>
      <c r="AV184" s="13" t="s">
        <v>86</v>
      </c>
      <c r="AW184" s="13" t="s">
        <v>41</v>
      </c>
      <c r="AX184" s="13" t="s">
        <v>78</v>
      </c>
      <c r="AY184" s="268" t="s">
        <v>136</v>
      </c>
    </row>
    <row r="185" s="14" customFormat="1">
      <c r="B185" s="269"/>
      <c r="C185" s="270"/>
      <c r="D185" s="249" t="s">
        <v>145</v>
      </c>
      <c r="E185" s="271" t="s">
        <v>34</v>
      </c>
      <c r="F185" s="272" t="s">
        <v>148</v>
      </c>
      <c r="G185" s="270"/>
      <c r="H185" s="273">
        <v>6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AT185" s="279" t="s">
        <v>145</v>
      </c>
      <c r="AU185" s="279" t="s">
        <v>86</v>
      </c>
      <c r="AV185" s="14" t="s">
        <v>143</v>
      </c>
      <c r="AW185" s="14" t="s">
        <v>41</v>
      </c>
      <c r="AX185" s="14" t="s">
        <v>25</v>
      </c>
      <c r="AY185" s="279" t="s">
        <v>136</v>
      </c>
    </row>
    <row r="186" s="1" customFormat="1" ht="16.5" customHeight="1">
      <c r="B186" s="46"/>
      <c r="C186" s="235" t="s">
        <v>257</v>
      </c>
      <c r="D186" s="235" t="s">
        <v>138</v>
      </c>
      <c r="E186" s="236" t="s">
        <v>394</v>
      </c>
      <c r="F186" s="237" t="s">
        <v>395</v>
      </c>
      <c r="G186" s="238" t="s">
        <v>226</v>
      </c>
      <c r="H186" s="239">
        <v>410</v>
      </c>
      <c r="I186" s="240"/>
      <c r="J186" s="241">
        <f>ROUND(I186*H186,2)</f>
        <v>0</v>
      </c>
      <c r="K186" s="237" t="s">
        <v>142</v>
      </c>
      <c r="L186" s="72"/>
      <c r="M186" s="242" t="s">
        <v>34</v>
      </c>
      <c r="N186" s="243" t="s">
        <v>49</v>
      </c>
      <c r="O186" s="47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AR186" s="24" t="s">
        <v>143</v>
      </c>
      <c r="AT186" s="24" t="s">
        <v>138</v>
      </c>
      <c r="AU186" s="24" t="s">
        <v>86</v>
      </c>
      <c r="AY186" s="24" t="s">
        <v>136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4" t="s">
        <v>25</v>
      </c>
      <c r="BK186" s="246">
        <f>ROUND(I186*H186,2)</f>
        <v>0</v>
      </c>
      <c r="BL186" s="24" t="s">
        <v>143</v>
      </c>
      <c r="BM186" s="24" t="s">
        <v>1059</v>
      </c>
    </row>
    <row r="187" s="12" customFormat="1">
      <c r="B187" s="247"/>
      <c r="C187" s="248"/>
      <c r="D187" s="249" t="s">
        <v>145</v>
      </c>
      <c r="E187" s="250" t="s">
        <v>34</v>
      </c>
      <c r="F187" s="251" t="s">
        <v>371</v>
      </c>
      <c r="G187" s="248"/>
      <c r="H187" s="250" t="s">
        <v>34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145</v>
      </c>
      <c r="AU187" s="257" t="s">
        <v>86</v>
      </c>
      <c r="AV187" s="12" t="s">
        <v>25</v>
      </c>
      <c r="AW187" s="12" t="s">
        <v>41</v>
      </c>
      <c r="AX187" s="12" t="s">
        <v>78</v>
      </c>
      <c r="AY187" s="257" t="s">
        <v>136</v>
      </c>
    </row>
    <row r="188" s="13" customFormat="1">
      <c r="B188" s="258"/>
      <c r="C188" s="259"/>
      <c r="D188" s="249" t="s">
        <v>145</v>
      </c>
      <c r="E188" s="260" t="s">
        <v>34</v>
      </c>
      <c r="F188" s="261" t="s">
        <v>1020</v>
      </c>
      <c r="G188" s="259"/>
      <c r="H188" s="262">
        <v>410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AT188" s="268" t="s">
        <v>145</v>
      </c>
      <c r="AU188" s="268" t="s">
        <v>86</v>
      </c>
      <c r="AV188" s="13" t="s">
        <v>86</v>
      </c>
      <c r="AW188" s="13" t="s">
        <v>41</v>
      </c>
      <c r="AX188" s="13" t="s">
        <v>78</v>
      </c>
      <c r="AY188" s="268" t="s">
        <v>136</v>
      </c>
    </row>
    <row r="189" s="14" customFormat="1">
      <c r="B189" s="269"/>
      <c r="C189" s="270"/>
      <c r="D189" s="249" t="s">
        <v>145</v>
      </c>
      <c r="E189" s="271" t="s">
        <v>34</v>
      </c>
      <c r="F189" s="272" t="s">
        <v>148</v>
      </c>
      <c r="G189" s="270"/>
      <c r="H189" s="273">
        <v>410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AT189" s="279" t="s">
        <v>145</v>
      </c>
      <c r="AU189" s="279" t="s">
        <v>86</v>
      </c>
      <c r="AV189" s="14" t="s">
        <v>143</v>
      </c>
      <c r="AW189" s="14" t="s">
        <v>41</v>
      </c>
      <c r="AX189" s="14" t="s">
        <v>25</v>
      </c>
      <c r="AY189" s="279" t="s">
        <v>136</v>
      </c>
    </row>
    <row r="190" s="1" customFormat="1" ht="16.5" customHeight="1">
      <c r="B190" s="46"/>
      <c r="C190" s="235" t="s">
        <v>264</v>
      </c>
      <c r="D190" s="235" t="s">
        <v>138</v>
      </c>
      <c r="E190" s="236" t="s">
        <v>394</v>
      </c>
      <c r="F190" s="237" t="s">
        <v>395</v>
      </c>
      <c r="G190" s="238" t="s">
        <v>226</v>
      </c>
      <c r="H190" s="239">
        <v>4.7610000000000001</v>
      </c>
      <c r="I190" s="240"/>
      <c r="J190" s="241">
        <f>ROUND(I190*H190,2)</f>
        <v>0</v>
      </c>
      <c r="K190" s="237" t="s">
        <v>142</v>
      </c>
      <c r="L190" s="72"/>
      <c r="M190" s="242" t="s">
        <v>34</v>
      </c>
      <c r="N190" s="243" t="s">
        <v>49</v>
      </c>
      <c r="O190" s="47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AR190" s="24" t="s">
        <v>143</v>
      </c>
      <c r="AT190" s="24" t="s">
        <v>138</v>
      </c>
      <c r="AU190" s="24" t="s">
        <v>86</v>
      </c>
      <c r="AY190" s="24" t="s">
        <v>136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24" t="s">
        <v>25</v>
      </c>
      <c r="BK190" s="246">
        <f>ROUND(I190*H190,2)</f>
        <v>0</v>
      </c>
      <c r="BL190" s="24" t="s">
        <v>143</v>
      </c>
      <c r="BM190" s="24" t="s">
        <v>1060</v>
      </c>
    </row>
    <row r="191" s="12" customFormat="1">
      <c r="B191" s="247"/>
      <c r="C191" s="248"/>
      <c r="D191" s="249" t="s">
        <v>145</v>
      </c>
      <c r="E191" s="250" t="s">
        <v>34</v>
      </c>
      <c r="F191" s="251" t="s">
        <v>399</v>
      </c>
      <c r="G191" s="248"/>
      <c r="H191" s="250" t="s">
        <v>34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AT191" s="257" t="s">
        <v>145</v>
      </c>
      <c r="AU191" s="257" t="s">
        <v>86</v>
      </c>
      <c r="AV191" s="12" t="s">
        <v>25</v>
      </c>
      <c r="AW191" s="12" t="s">
        <v>41</v>
      </c>
      <c r="AX191" s="12" t="s">
        <v>78</v>
      </c>
      <c r="AY191" s="257" t="s">
        <v>136</v>
      </c>
    </row>
    <row r="192" s="13" customFormat="1">
      <c r="B192" s="258"/>
      <c r="C192" s="259"/>
      <c r="D192" s="249" t="s">
        <v>145</v>
      </c>
      <c r="E192" s="260" t="s">
        <v>34</v>
      </c>
      <c r="F192" s="261" t="s">
        <v>1045</v>
      </c>
      <c r="G192" s="259"/>
      <c r="H192" s="262">
        <v>4.7610000000000001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AT192" s="268" t="s">
        <v>145</v>
      </c>
      <c r="AU192" s="268" t="s">
        <v>86</v>
      </c>
      <c r="AV192" s="13" t="s">
        <v>86</v>
      </c>
      <c r="AW192" s="13" t="s">
        <v>41</v>
      </c>
      <c r="AX192" s="13" t="s">
        <v>78</v>
      </c>
      <c r="AY192" s="268" t="s">
        <v>136</v>
      </c>
    </row>
    <row r="193" s="14" customFormat="1">
      <c r="B193" s="269"/>
      <c r="C193" s="270"/>
      <c r="D193" s="249" t="s">
        <v>145</v>
      </c>
      <c r="E193" s="271" t="s">
        <v>34</v>
      </c>
      <c r="F193" s="272" t="s">
        <v>148</v>
      </c>
      <c r="G193" s="270"/>
      <c r="H193" s="273">
        <v>4.7610000000000001</v>
      </c>
      <c r="I193" s="274"/>
      <c r="J193" s="270"/>
      <c r="K193" s="270"/>
      <c r="L193" s="275"/>
      <c r="M193" s="276"/>
      <c r="N193" s="277"/>
      <c r="O193" s="277"/>
      <c r="P193" s="277"/>
      <c r="Q193" s="277"/>
      <c r="R193" s="277"/>
      <c r="S193" s="277"/>
      <c r="T193" s="278"/>
      <c r="AT193" s="279" t="s">
        <v>145</v>
      </c>
      <c r="AU193" s="279" t="s">
        <v>86</v>
      </c>
      <c r="AV193" s="14" t="s">
        <v>143</v>
      </c>
      <c r="AW193" s="14" t="s">
        <v>41</v>
      </c>
      <c r="AX193" s="14" t="s">
        <v>25</v>
      </c>
      <c r="AY193" s="279" t="s">
        <v>136</v>
      </c>
    </row>
    <row r="194" s="1" customFormat="1" ht="16.5" customHeight="1">
      <c r="B194" s="46"/>
      <c r="C194" s="235" t="s">
        <v>271</v>
      </c>
      <c r="D194" s="235" t="s">
        <v>138</v>
      </c>
      <c r="E194" s="236" t="s">
        <v>394</v>
      </c>
      <c r="F194" s="237" t="s">
        <v>395</v>
      </c>
      <c r="G194" s="238" t="s">
        <v>226</v>
      </c>
      <c r="H194" s="239">
        <v>0.108</v>
      </c>
      <c r="I194" s="240"/>
      <c r="J194" s="241">
        <f>ROUND(I194*H194,2)</f>
        <v>0</v>
      </c>
      <c r="K194" s="237" t="s">
        <v>142</v>
      </c>
      <c r="L194" s="72"/>
      <c r="M194" s="242" t="s">
        <v>34</v>
      </c>
      <c r="N194" s="243" t="s">
        <v>49</v>
      </c>
      <c r="O194" s="47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AR194" s="24" t="s">
        <v>143</v>
      </c>
      <c r="AT194" s="24" t="s">
        <v>138</v>
      </c>
      <c r="AU194" s="24" t="s">
        <v>86</v>
      </c>
      <c r="AY194" s="24" t="s">
        <v>136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4" t="s">
        <v>25</v>
      </c>
      <c r="BK194" s="246">
        <f>ROUND(I194*H194,2)</f>
        <v>0</v>
      </c>
      <c r="BL194" s="24" t="s">
        <v>143</v>
      </c>
      <c r="BM194" s="24" t="s">
        <v>1061</v>
      </c>
    </row>
    <row r="195" s="12" customFormat="1">
      <c r="B195" s="247"/>
      <c r="C195" s="248"/>
      <c r="D195" s="249" t="s">
        <v>145</v>
      </c>
      <c r="E195" s="250" t="s">
        <v>34</v>
      </c>
      <c r="F195" s="251" t="s">
        <v>1047</v>
      </c>
      <c r="G195" s="248"/>
      <c r="H195" s="250" t="s">
        <v>34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AT195" s="257" t="s">
        <v>145</v>
      </c>
      <c r="AU195" s="257" t="s">
        <v>86</v>
      </c>
      <c r="AV195" s="12" t="s">
        <v>25</v>
      </c>
      <c r="AW195" s="12" t="s">
        <v>41</v>
      </c>
      <c r="AX195" s="12" t="s">
        <v>78</v>
      </c>
      <c r="AY195" s="257" t="s">
        <v>136</v>
      </c>
    </row>
    <row r="196" s="13" customFormat="1">
      <c r="B196" s="258"/>
      <c r="C196" s="259"/>
      <c r="D196" s="249" t="s">
        <v>145</v>
      </c>
      <c r="E196" s="260" t="s">
        <v>34</v>
      </c>
      <c r="F196" s="261" t="s">
        <v>379</v>
      </c>
      <c r="G196" s="259"/>
      <c r="H196" s="262">
        <v>0.108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AT196" s="268" t="s">
        <v>145</v>
      </c>
      <c r="AU196" s="268" t="s">
        <v>86</v>
      </c>
      <c r="AV196" s="13" t="s">
        <v>86</v>
      </c>
      <c r="AW196" s="13" t="s">
        <v>41</v>
      </c>
      <c r="AX196" s="13" t="s">
        <v>78</v>
      </c>
      <c r="AY196" s="268" t="s">
        <v>136</v>
      </c>
    </row>
    <row r="197" s="14" customFormat="1">
      <c r="B197" s="269"/>
      <c r="C197" s="270"/>
      <c r="D197" s="249" t="s">
        <v>145</v>
      </c>
      <c r="E197" s="271" t="s">
        <v>34</v>
      </c>
      <c r="F197" s="272" t="s">
        <v>148</v>
      </c>
      <c r="G197" s="270"/>
      <c r="H197" s="273">
        <v>0.108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AT197" s="279" t="s">
        <v>145</v>
      </c>
      <c r="AU197" s="279" t="s">
        <v>86</v>
      </c>
      <c r="AV197" s="14" t="s">
        <v>143</v>
      </c>
      <c r="AW197" s="14" t="s">
        <v>41</v>
      </c>
      <c r="AX197" s="14" t="s">
        <v>25</v>
      </c>
      <c r="AY197" s="279" t="s">
        <v>136</v>
      </c>
    </row>
    <row r="198" s="1" customFormat="1" ht="16.5" customHeight="1">
      <c r="B198" s="46"/>
      <c r="C198" s="235" t="s">
        <v>277</v>
      </c>
      <c r="D198" s="235" t="s">
        <v>138</v>
      </c>
      <c r="E198" s="236" t="s">
        <v>405</v>
      </c>
      <c r="F198" s="237" t="s">
        <v>403</v>
      </c>
      <c r="G198" s="238" t="s">
        <v>226</v>
      </c>
      <c r="H198" s="239">
        <v>410</v>
      </c>
      <c r="I198" s="240"/>
      <c r="J198" s="241">
        <f>ROUND(I198*H198,2)</f>
        <v>0</v>
      </c>
      <c r="K198" s="237" t="s">
        <v>34</v>
      </c>
      <c r="L198" s="72"/>
      <c r="M198" s="242" t="s">
        <v>34</v>
      </c>
      <c r="N198" s="243" t="s">
        <v>49</v>
      </c>
      <c r="O198" s="47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AR198" s="24" t="s">
        <v>143</v>
      </c>
      <c r="AT198" s="24" t="s">
        <v>138</v>
      </c>
      <c r="AU198" s="24" t="s">
        <v>86</v>
      </c>
      <c r="AY198" s="24" t="s">
        <v>136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24" t="s">
        <v>25</v>
      </c>
      <c r="BK198" s="246">
        <f>ROUND(I198*H198,2)</f>
        <v>0</v>
      </c>
      <c r="BL198" s="24" t="s">
        <v>143</v>
      </c>
      <c r="BM198" s="24" t="s">
        <v>1062</v>
      </c>
    </row>
    <row r="199" s="12" customFormat="1">
      <c r="B199" s="247"/>
      <c r="C199" s="248"/>
      <c r="D199" s="249" t="s">
        <v>145</v>
      </c>
      <c r="E199" s="250" t="s">
        <v>34</v>
      </c>
      <c r="F199" s="251" t="s">
        <v>397</v>
      </c>
      <c r="G199" s="248"/>
      <c r="H199" s="250" t="s">
        <v>34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145</v>
      </c>
      <c r="AU199" s="257" t="s">
        <v>86</v>
      </c>
      <c r="AV199" s="12" t="s">
        <v>25</v>
      </c>
      <c r="AW199" s="12" t="s">
        <v>41</v>
      </c>
      <c r="AX199" s="12" t="s">
        <v>78</v>
      </c>
      <c r="AY199" s="257" t="s">
        <v>136</v>
      </c>
    </row>
    <row r="200" s="13" customFormat="1">
      <c r="B200" s="258"/>
      <c r="C200" s="259"/>
      <c r="D200" s="249" t="s">
        <v>145</v>
      </c>
      <c r="E200" s="260" t="s">
        <v>34</v>
      </c>
      <c r="F200" s="261" t="s">
        <v>1020</v>
      </c>
      <c r="G200" s="259"/>
      <c r="H200" s="262">
        <v>410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AT200" s="268" t="s">
        <v>145</v>
      </c>
      <c r="AU200" s="268" t="s">
        <v>86</v>
      </c>
      <c r="AV200" s="13" t="s">
        <v>86</v>
      </c>
      <c r="AW200" s="13" t="s">
        <v>41</v>
      </c>
      <c r="AX200" s="13" t="s">
        <v>78</v>
      </c>
      <c r="AY200" s="268" t="s">
        <v>136</v>
      </c>
    </row>
    <row r="201" s="14" customFormat="1">
      <c r="B201" s="269"/>
      <c r="C201" s="270"/>
      <c r="D201" s="249" t="s">
        <v>145</v>
      </c>
      <c r="E201" s="271" t="s">
        <v>34</v>
      </c>
      <c r="F201" s="272" t="s">
        <v>148</v>
      </c>
      <c r="G201" s="270"/>
      <c r="H201" s="273">
        <v>410</v>
      </c>
      <c r="I201" s="274"/>
      <c r="J201" s="270"/>
      <c r="K201" s="270"/>
      <c r="L201" s="275"/>
      <c r="M201" s="276"/>
      <c r="N201" s="277"/>
      <c r="O201" s="277"/>
      <c r="P201" s="277"/>
      <c r="Q201" s="277"/>
      <c r="R201" s="277"/>
      <c r="S201" s="277"/>
      <c r="T201" s="278"/>
      <c r="AT201" s="279" t="s">
        <v>145</v>
      </c>
      <c r="AU201" s="279" t="s">
        <v>86</v>
      </c>
      <c r="AV201" s="14" t="s">
        <v>143</v>
      </c>
      <c r="AW201" s="14" t="s">
        <v>41</v>
      </c>
      <c r="AX201" s="14" t="s">
        <v>25</v>
      </c>
      <c r="AY201" s="279" t="s">
        <v>136</v>
      </c>
    </row>
    <row r="202" s="1" customFormat="1" ht="16.5" customHeight="1">
      <c r="B202" s="46"/>
      <c r="C202" s="235" t="s">
        <v>283</v>
      </c>
      <c r="D202" s="235" t="s">
        <v>138</v>
      </c>
      <c r="E202" s="236" t="s">
        <v>408</v>
      </c>
      <c r="F202" s="237" t="s">
        <v>1063</v>
      </c>
      <c r="G202" s="238" t="s">
        <v>226</v>
      </c>
      <c r="H202" s="239">
        <v>4.7610000000000001</v>
      </c>
      <c r="I202" s="240"/>
      <c r="J202" s="241">
        <f>ROUND(I202*H202,2)</f>
        <v>0</v>
      </c>
      <c r="K202" s="237" t="s">
        <v>34</v>
      </c>
      <c r="L202" s="72"/>
      <c r="M202" s="242" t="s">
        <v>34</v>
      </c>
      <c r="N202" s="243" t="s">
        <v>49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AR202" s="24" t="s">
        <v>143</v>
      </c>
      <c r="AT202" s="24" t="s">
        <v>138</v>
      </c>
      <c r="AU202" s="24" t="s">
        <v>86</v>
      </c>
      <c r="AY202" s="24" t="s">
        <v>136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25</v>
      </c>
      <c r="BK202" s="246">
        <f>ROUND(I202*H202,2)</f>
        <v>0</v>
      </c>
      <c r="BL202" s="24" t="s">
        <v>143</v>
      </c>
      <c r="BM202" s="24" t="s">
        <v>1064</v>
      </c>
    </row>
    <row r="203" s="12" customFormat="1">
      <c r="B203" s="247"/>
      <c r="C203" s="248"/>
      <c r="D203" s="249" t="s">
        <v>145</v>
      </c>
      <c r="E203" s="250" t="s">
        <v>34</v>
      </c>
      <c r="F203" s="251" t="s">
        <v>399</v>
      </c>
      <c r="G203" s="248"/>
      <c r="H203" s="250" t="s">
        <v>34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AT203" s="257" t="s">
        <v>145</v>
      </c>
      <c r="AU203" s="257" t="s">
        <v>86</v>
      </c>
      <c r="AV203" s="12" t="s">
        <v>25</v>
      </c>
      <c r="AW203" s="12" t="s">
        <v>41</v>
      </c>
      <c r="AX203" s="12" t="s">
        <v>78</v>
      </c>
      <c r="AY203" s="257" t="s">
        <v>136</v>
      </c>
    </row>
    <row r="204" s="13" customFormat="1">
      <c r="B204" s="258"/>
      <c r="C204" s="259"/>
      <c r="D204" s="249" t="s">
        <v>145</v>
      </c>
      <c r="E204" s="260" t="s">
        <v>34</v>
      </c>
      <c r="F204" s="261" t="s">
        <v>1045</v>
      </c>
      <c r="G204" s="259"/>
      <c r="H204" s="262">
        <v>4.7610000000000001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AT204" s="268" t="s">
        <v>145</v>
      </c>
      <c r="AU204" s="268" t="s">
        <v>86</v>
      </c>
      <c r="AV204" s="13" t="s">
        <v>86</v>
      </c>
      <c r="AW204" s="13" t="s">
        <v>41</v>
      </c>
      <c r="AX204" s="13" t="s">
        <v>78</v>
      </c>
      <c r="AY204" s="268" t="s">
        <v>136</v>
      </c>
    </row>
    <row r="205" s="14" customFormat="1">
      <c r="B205" s="269"/>
      <c r="C205" s="270"/>
      <c r="D205" s="249" t="s">
        <v>145</v>
      </c>
      <c r="E205" s="271" t="s">
        <v>34</v>
      </c>
      <c r="F205" s="272" t="s">
        <v>148</v>
      </c>
      <c r="G205" s="270"/>
      <c r="H205" s="273">
        <v>4.7610000000000001</v>
      </c>
      <c r="I205" s="274"/>
      <c r="J205" s="270"/>
      <c r="K205" s="270"/>
      <c r="L205" s="275"/>
      <c r="M205" s="276"/>
      <c r="N205" s="277"/>
      <c r="O205" s="277"/>
      <c r="P205" s="277"/>
      <c r="Q205" s="277"/>
      <c r="R205" s="277"/>
      <c r="S205" s="277"/>
      <c r="T205" s="278"/>
      <c r="AT205" s="279" t="s">
        <v>145</v>
      </c>
      <c r="AU205" s="279" t="s">
        <v>86</v>
      </c>
      <c r="AV205" s="14" t="s">
        <v>143</v>
      </c>
      <c r="AW205" s="14" t="s">
        <v>41</v>
      </c>
      <c r="AX205" s="14" t="s">
        <v>25</v>
      </c>
      <c r="AY205" s="279" t="s">
        <v>136</v>
      </c>
    </row>
    <row r="206" s="1" customFormat="1" ht="16.5" customHeight="1">
      <c r="B206" s="46"/>
      <c r="C206" s="235" t="s">
        <v>289</v>
      </c>
      <c r="D206" s="235" t="s">
        <v>138</v>
      </c>
      <c r="E206" s="236" t="s">
        <v>1065</v>
      </c>
      <c r="F206" s="237" t="s">
        <v>403</v>
      </c>
      <c r="G206" s="238" t="s">
        <v>226</v>
      </c>
      <c r="H206" s="239">
        <v>0.108</v>
      </c>
      <c r="I206" s="240"/>
      <c r="J206" s="241">
        <f>ROUND(I206*H206,2)</f>
        <v>0</v>
      </c>
      <c r="K206" s="237" t="s">
        <v>34</v>
      </c>
      <c r="L206" s="72"/>
      <c r="M206" s="242" t="s">
        <v>34</v>
      </c>
      <c r="N206" s="243" t="s">
        <v>49</v>
      </c>
      <c r="O206" s="47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AR206" s="24" t="s">
        <v>143</v>
      </c>
      <c r="AT206" s="24" t="s">
        <v>138</v>
      </c>
      <c r="AU206" s="24" t="s">
        <v>86</v>
      </c>
      <c r="AY206" s="24" t="s">
        <v>136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25</v>
      </c>
      <c r="BK206" s="246">
        <f>ROUND(I206*H206,2)</f>
        <v>0</v>
      </c>
      <c r="BL206" s="24" t="s">
        <v>143</v>
      </c>
      <c r="BM206" s="24" t="s">
        <v>1066</v>
      </c>
    </row>
    <row r="207" s="12" customFormat="1">
      <c r="B207" s="247"/>
      <c r="C207" s="248"/>
      <c r="D207" s="249" t="s">
        <v>145</v>
      </c>
      <c r="E207" s="250" t="s">
        <v>34</v>
      </c>
      <c r="F207" s="251" t="s">
        <v>1047</v>
      </c>
      <c r="G207" s="248"/>
      <c r="H207" s="250" t="s">
        <v>34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145</v>
      </c>
      <c r="AU207" s="257" t="s">
        <v>86</v>
      </c>
      <c r="AV207" s="12" t="s">
        <v>25</v>
      </c>
      <c r="AW207" s="12" t="s">
        <v>41</v>
      </c>
      <c r="AX207" s="12" t="s">
        <v>78</v>
      </c>
      <c r="AY207" s="257" t="s">
        <v>136</v>
      </c>
    </row>
    <row r="208" s="13" customFormat="1">
      <c r="B208" s="258"/>
      <c r="C208" s="259"/>
      <c r="D208" s="249" t="s">
        <v>145</v>
      </c>
      <c r="E208" s="260" t="s">
        <v>34</v>
      </c>
      <c r="F208" s="261" t="s">
        <v>379</v>
      </c>
      <c r="G208" s="259"/>
      <c r="H208" s="262">
        <v>0.108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AT208" s="268" t="s">
        <v>145</v>
      </c>
      <c r="AU208" s="268" t="s">
        <v>86</v>
      </c>
      <c r="AV208" s="13" t="s">
        <v>86</v>
      </c>
      <c r="AW208" s="13" t="s">
        <v>41</v>
      </c>
      <c r="AX208" s="13" t="s">
        <v>78</v>
      </c>
      <c r="AY208" s="268" t="s">
        <v>136</v>
      </c>
    </row>
    <row r="209" s="14" customFormat="1">
      <c r="B209" s="269"/>
      <c r="C209" s="270"/>
      <c r="D209" s="249" t="s">
        <v>145</v>
      </c>
      <c r="E209" s="271" t="s">
        <v>34</v>
      </c>
      <c r="F209" s="272" t="s">
        <v>148</v>
      </c>
      <c r="G209" s="270"/>
      <c r="H209" s="273">
        <v>0.108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AT209" s="279" t="s">
        <v>145</v>
      </c>
      <c r="AU209" s="279" t="s">
        <v>86</v>
      </c>
      <c r="AV209" s="14" t="s">
        <v>143</v>
      </c>
      <c r="AW209" s="14" t="s">
        <v>41</v>
      </c>
      <c r="AX209" s="14" t="s">
        <v>25</v>
      </c>
      <c r="AY209" s="279" t="s">
        <v>136</v>
      </c>
    </row>
    <row r="210" s="1" customFormat="1" ht="16.5" customHeight="1">
      <c r="B210" s="46"/>
      <c r="C210" s="235" t="s">
        <v>295</v>
      </c>
      <c r="D210" s="235" t="s">
        <v>138</v>
      </c>
      <c r="E210" s="236" t="s">
        <v>1067</v>
      </c>
      <c r="F210" s="237" t="s">
        <v>403</v>
      </c>
      <c r="G210" s="238" t="s">
        <v>226</v>
      </c>
      <c r="H210" s="239">
        <v>16.649999999999999</v>
      </c>
      <c r="I210" s="240"/>
      <c r="J210" s="241">
        <f>ROUND(I210*H210,2)</f>
        <v>0</v>
      </c>
      <c r="K210" s="237" t="s">
        <v>34</v>
      </c>
      <c r="L210" s="72"/>
      <c r="M210" s="242" t="s">
        <v>34</v>
      </c>
      <c r="N210" s="243" t="s">
        <v>49</v>
      </c>
      <c r="O210" s="47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AR210" s="24" t="s">
        <v>143</v>
      </c>
      <c r="AT210" s="24" t="s">
        <v>138</v>
      </c>
      <c r="AU210" s="24" t="s">
        <v>86</v>
      </c>
      <c r="AY210" s="24" t="s">
        <v>136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4" t="s">
        <v>25</v>
      </c>
      <c r="BK210" s="246">
        <f>ROUND(I210*H210,2)</f>
        <v>0</v>
      </c>
      <c r="BL210" s="24" t="s">
        <v>143</v>
      </c>
      <c r="BM210" s="24" t="s">
        <v>1068</v>
      </c>
    </row>
    <row r="211" s="12" customFormat="1">
      <c r="B211" s="247"/>
      <c r="C211" s="248"/>
      <c r="D211" s="249" t="s">
        <v>145</v>
      </c>
      <c r="E211" s="250" t="s">
        <v>34</v>
      </c>
      <c r="F211" s="251" t="s">
        <v>240</v>
      </c>
      <c r="G211" s="248"/>
      <c r="H211" s="250" t="s">
        <v>34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AT211" s="257" t="s">
        <v>145</v>
      </c>
      <c r="AU211" s="257" t="s">
        <v>86</v>
      </c>
      <c r="AV211" s="12" t="s">
        <v>25</v>
      </c>
      <c r="AW211" s="12" t="s">
        <v>41</v>
      </c>
      <c r="AX211" s="12" t="s">
        <v>78</v>
      </c>
      <c r="AY211" s="257" t="s">
        <v>136</v>
      </c>
    </row>
    <row r="212" s="13" customFormat="1">
      <c r="B212" s="258"/>
      <c r="C212" s="259"/>
      <c r="D212" s="249" t="s">
        <v>145</v>
      </c>
      <c r="E212" s="260" t="s">
        <v>34</v>
      </c>
      <c r="F212" s="261" t="s">
        <v>1039</v>
      </c>
      <c r="G212" s="259"/>
      <c r="H212" s="262">
        <v>16.649999999999999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AT212" s="268" t="s">
        <v>145</v>
      </c>
      <c r="AU212" s="268" t="s">
        <v>86</v>
      </c>
      <c r="AV212" s="13" t="s">
        <v>86</v>
      </c>
      <c r="AW212" s="13" t="s">
        <v>41</v>
      </c>
      <c r="AX212" s="13" t="s">
        <v>78</v>
      </c>
      <c r="AY212" s="268" t="s">
        <v>136</v>
      </c>
    </row>
    <row r="213" s="14" customFormat="1">
      <c r="B213" s="269"/>
      <c r="C213" s="270"/>
      <c r="D213" s="249" t="s">
        <v>145</v>
      </c>
      <c r="E213" s="271" t="s">
        <v>34</v>
      </c>
      <c r="F213" s="272" t="s">
        <v>148</v>
      </c>
      <c r="G213" s="270"/>
      <c r="H213" s="273">
        <v>16.649999999999999</v>
      </c>
      <c r="I213" s="274"/>
      <c r="J213" s="270"/>
      <c r="K213" s="270"/>
      <c r="L213" s="275"/>
      <c r="M213" s="276"/>
      <c r="N213" s="277"/>
      <c r="O213" s="277"/>
      <c r="P213" s="277"/>
      <c r="Q213" s="277"/>
      <c r="R213" s="277"/>
      <c r="S213" s="277"/>
      <c r="T213" s="278"/>
      <c r="AT213" s="279" t="s">
        <v>145</v>
      </c>
      <c r="AU213" s="279" t="s">
        <v>86</v>
      </c>
      <c r="AV213" s="14" t="s">
        <v>143</v>
      </c>
      <c r="AW213" s="14" t="s">
        <v>41</v>
      </c>
      <c r="AX213" s="14" t="s">
        <v>25</v>
      </c>
      <c r="AY213" s="279" t="s">
        <v>136</v>
      </c>
    </row>
    <row r="214" s="1" customFormat="1" ht="25.5" customHeight="1">
      <c r="B214" s="46"/>
      <c r="C214" s="235" t="s">
        <v>300</v>
      </c>
      <c r="D214" s="235" t="s">
        <v>138</v>
      </c>
      <c r="E214" s="236" t="s">
        <v>411</v>
      </c>
      <c r="F214" s="237" t="s">
        <v>412</v>
      </c>
      <c r="G214" s="238" t="s">
        <v>226</v>
      </c>
      <c r="H214" s="239">
        <v>17.739000000000001</v>
      </c>
      <c r="I214" s="240"/>
      <c r="J214" s="241">
        <f>ROUND(I214*H214,2)</f>
        <v>0</v>
      </c>
      <c r="K214" s="237" t="s">
        <v>142</v>
      </c>
      <c r="L214" s="72"/>
      <c r="M214" s="242" t="s">
        <v>34</v>
      </c>
      <c r="N214" s="243" t="s">
        <v>49</v>
      </c>
      <c r="O214" s="47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AR214" s="24" t="s">
        <v>143</v>
      </c>
      <c r="AT214" s="24" t="s">
        <v>138</v>
      </c>
      <c r="AU214" s="24" t="s">
        <v>86</v>
      </c>
      <c r="AY214" s="24" t="s">
        <v>136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24" t="s">
        <v>25</v>
      </c>
      <c r="BK214" s="246">
        <f>ROUND(I214*H214,2)</f>
        <v>0</v>
      </c>
      <c r="BL214" s="24" t="s">
        <v>143</v>
      </c>
      <c r="BM214" s="24" t="s">
        <v>1069</v>
      </c>
    </row>
    <row r="215" s="12" customFormat="1">
      <c r="B215" s="247"/>
      <c r="C215" s="248"/>
      <c r="D215" s="249" t="s">
        <v>145</v>
      </c>
      <c r="E215" s="250" t="s">
        <v>34</v>
      </c>
      <c r="F215" s="251" t="s">
        <v>351</v>
      </c>
      <c r="G215" s="248"/>
      <c r="H215" s="250" t="s">
        <v>34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145</v>
      </c>
      <c r="AU215" s="257" t="s">
        <v>86</v>
      </c>
      <c r="AV215" s="12" t="s">
        <v>25</v>
      </c>
      <c r="AW215" s="12" t="s">
        <v>41</v>
      </c>
      <c r="AX215" s="12" t="s">
        <v>78</v>
      </c>
      <c r="AY215" s="257" t="s">
        <v>136</v>
      </c>
    </row>
    <row r="216" s="13" customFormat="1">
      <c r="B216" s="258"/>
      <c r="C216" s="259"/>
      <c r="D216" s="249" t="s">
        <v>145</v>
      </c>
      <c r="E216" s="260" t="s">
        <v>34</v>
      </c>
      <c r="F216" s="261" t="s">
        <v>1070</v>
      </c>
      <c r="G216" s="259"/>
      <c r="H216" s="262">
        <v>17.739000000000001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AT216" s="268" t="s">
        <v>145</v>
      </c>
      <c r="AU216" s="268" t="s">
        <v>86</v>
      </c>
      <c r="AV216" s="13" t="s">
        <v>86</v>
      </c>
      <c r="AW216" s="13" t="s">
        <v>41</v>
      </c>
      <c r="AX216" s="13" t="s">
        <v>78</v>
      </c>
      <c r="AY216" s="268" t="s">
        <v>136</v>
      </c>
    </row>
    <row r="217" s="14" customFormat="1">
      <c r="B217" s="269"/>
      <c r="C217" s="270"/>
      <c r="D217" s="249" t="s">
        <v>145</v>
      </c>
      <c r="E217" s="271" t="s">
        <v>34</v>
      </c>
      <c r="F217" s="272" t="s">
        <v>148</v>
      </c>
      <c r="G217" s="270"/>
      <c r="H217" s="273">
        <v>17.739000000000001</v>
      </c>
      <c r="I217" s="274"/>
      <c r="J217" s="270"/>
      <c r="K217" s="270"/>
      <c r="L217" s="275"/>
      <c r="M217" s="276"/>
      <c r="N217" s="277"/>
      <c r="O217" s="277"/>
      <c r="P217" s="277"/>
      <c r="Q217" s="277"/>
      <c r="R217" s="277"/>
      <c r="S217" s="277"/>
      <c r="T217" s="278"/>
      <c r="AT217" s="279" t="s">
        <v>145</v>
      </c>
      <c r="AU217" s="279" t="s">
        <v>86</v>
      </c>
      <c r="AV217" s="14" t="s">
        <v>143</v>
      </c>
      <c r="AW217" s="14" t="s">
        <v>41</v>
      </c>
      <c r="AX217" s="14" t="s">
        <v>25</v>
      </c>
      <c r="AY217" s="279" t="s">
        <v>136</v>
      </c>
    </row>
    <row r="218" s="1" customFormat="1" ht="25.5" customHeight="1">
      <c r="B218" s="46"/>
      <c r="C218" s="235" t="s">
        <v>305</v>
      </c>
      <c r="D218" s="235" t="s">
        <v>138</v>
      </c>
      <c r="E218" s="236" t="s">
        <v>416</v>
      </c>
      <c r="F218" s="237" t="s">
        <v>417</v>
      </c>
      <c r="G218" s="238" t="s">
        <v>141</v>
      </c>
      <c r="H218" s="239">
        <v>147</v>
      </c>
      <c r="I218" s="240"/>
      <c r="J218" s="241">
        <f>ROUND(I218*H218,2)</f>
        <v>0</v>
      </c>
      <c r="K218" s="237" t="s">
        <v>142</v>
      </c>
      <c r="L218" s="72"/>
      <c r="M218" s="242" t="s">
        <v>34</v>
      </c>
      <c r="N218" s="243" t="s">
        <v>49</v>
      </c>
      <c r="O218" s="47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AR218" s="24" t="s">
        <v>143</v>
      </c>
      <c r="AT218" s="24" t="s">
        <v>138</v>
      </c>
      <c r="AU218" s="24" t="s">
        <v>86</v>
      </c>
      <c r="AY218" s="24" t="s">
        <v>136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4" t="s">
        <v>25</v>
      </c>
      <c r="BK218" s="246">
        <f>ROUND(I218*H218,2)</f>
        <v>0</v>
      </c>
      <c r="BL218" s="24" t="s">
        <v>143</v>
      </c>
      <c r="BM218" s="24" t="s">
        <v>1071</v>
      </c>
    </row>
    <row r="219" s="12" customFormat="1">
      <c r="B219" s="247"/>
      <c r="C219" s="248"/>
      <c r="D219" s="249" t="s">
        <v>145</v>
      </c>
      <c r="E219" s="250" t="s">
        <v>34</v>
      </c>
      <c r="F219" s="251" t="s">
        <v>419</v>
      </c>
      <c r="G219" s="248"/>
      <c r="H219" s="250" t="s">
        <v>34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145</v>
      </c>
      <c r="AU219" s="257" t="s">
        <v>86</v>
      </c>
      <c r="AV219" s="12" t="s">
        <v>25</v>
      </c>
      <c r="AW219" s="12" t="s">
        <v>41</v>
      </c>
      <c r="AX219" s="12" t="s">
        <v>78</v>
      </c>
      <c r="AY219" s="257" t="s">
        <v>136</v>
      </c>
    </row>
    <row r="220" s="13" customFormat="1">
      <c r="B220" s="258"/>
      <c r="C220" s="259"/>
      <c r="D220" s="249" t="s">
        <v>145</v>
      </c>
      <c r="E220" s="260" t="s">
        <v>34</v>
      </c>
      <c r="F220" s="261" t="s">
        <v>976</v>
      </c>
      <c r="G220" s="259"/>
      <c r="H220" s="262">
        <v>147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AT220" s="268" t="s">
        <v>145</v>
      </c>
      <c r="AU220" s="268" t="s">
        <v>86</v>
      </c>
      <c r="AV220" s="13" t="s">
        <v>86</v>
      </c>
      <c r="AW220" s="13" t="s">
        <v>41</v>
      </c>
      <c r="AX220" s="13" t="s">
        <v>78</v>
      </c>
      <c r="AY220" s="268" t="s">
        <v>136</v>
      </c>
    </row>
    <row r="221" s="14" customFormat="1">
      <c r="B221" s="269"/>
      <c r="C221" s="270"/>
      <c r="D221" s="249" t="s">
        <v>145</v>
      </c>
      <c r="E221" s="271" t="s">
        <v>34</v>
      </c>
      <c r="F221" s="272" t="s">
        <v>148</v>
      </c>
      <c r="G221" s="270"/>
      <c r="H221" s="273">
        <v>147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AT221" s="279" t="s">
        <v>145</v>
      </c>
      <c r="AU221" s="279" t="s">
        <v>86</v>
      </c>
      <c r="AV221" s="14" t="s">
        <v>143</v>
      </c>
      <c r="AW221" s="14" t="s">
        <v>41</v>
      </c>
      <c r="AX221" s="14" t="s">
        <v>25</v>
      </c>
      <c r="AY221" s="279" t="s">
        <v>136</v>
      </c>
    </row>
    <row r="222" s="1" customFormat="1" ht="25.5" customHeight="1">
      <c r="B222" s="46"/>
      <c r="C222" s="235" t="s">
        <v>421</v>
      </c>
      <c r="D222" s="235" t="s">
        <v>138</v>
      </c>
      <c r="E222" s="236" t="s">
        <v>422</v>
      </c>
      <c r="F222" s="237" t="s">
        <v>423</v>
      </c>
      <c r="G222" s="238" t="s">
        <v>141</v>
      </c>
      <c r="H222" s="239">
        <v>147</v>
      </c>
      <c r="I222" s="240"/>
      <c r="J222" s="241">
        <f>ROUND(I222*H222,2)</f>
        <v>0</v>
      </c>
      <c r="K222" s="237" t="s">
        <v>142</v>
      </c>
      <c r="L222" s="72"/>
      <c r="M222" s="242" t="s">
        <v>34</v>
      </c>
      <c r="N222" s="243" t="s">
        <v>49</v>
      </c>
      <c r="O222" s="47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AR222" s="24" t="s">
        <v>143</v>
      </c>
      <c r="AT222" s="24" t="s">
        <v>138</v>
      </c>
      <c r="AU222" s="24" t="s">
        <v>86</v>
      </c>
      <c r="AY222" s="24" t="s">
        <v>136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24" t="s">
        <v>25</v>
      </c>
      <c r="BK222" s="246">
        <f>ROUND(I222*H222,2)</f>
        <v>0</v>
      </c>
      <c r="BL222" s="24" t="s">
        <v>143</v>
      </c>
      <c r="BM222" s="24" t="s">
        <v>1072</v>
      </c>
    </row>
    <row r="223" s="12" customFormat="1">
      <c r="B223" s="247"/>
      <c r="C223" s="248"/>
      <c r="D223" s="249" t="s">
        <v>145</v>
      </c>
      <c r="E223" s="250" t="s">
        <v>34</v>
      </c>
      <c r="F223" s="251" t="s">
        <v>1073</v>
      </c>
      <c r="G223" s="248"/>
      <c r="H223" s="250" t="s">
        <v>34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AT223" s="257" t="s">
        <v>145</v>
      </c>
      <c r="AU223" s="257" t="s">
        <v>86</v>
      </c>
      <c r="AV223" s="12" t="s">
        <v>25</v>
      </c>
      <c r="AW223" s="12" t="s">
        <v>41</v>
      </c>
      <c r="AX223" s="12" t="s">
        <v>78</v>
      </c>
      <c r="AY223" s="257" t="s">
        <v>136</v>
      </c>
    </row>
    <row r="224" s="13" customFormat="1">
      <c r="B224" s="258"/>
      <c r="C224" s="259"/>
      <c r="D224" s="249" t="s">
        <v>145</v>
      </c>
      <c r="E224" s="260" t="s">
        <v>34</v>
      </c>
      <c r="F224" s="261" t="s">
        <v>976</v>
      </c>
      <c r="G224" s="259"/>
      <c r="H224" s="262">
        <v>147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AT224" s="268" t="s">
        <v>145</v>
      </c>
      <c r="AU224" s="268" t="s">
        <v>86</v>
      </c>
      <c r="AV224" s="13" t="s">
        <v>86</v>
      </c>
      <c r="AW224" s="13" t="s">
        <v>41</v>
      </c>
      <c r="AX224" s="13" t="s">
        <v>78</v>
      </c>
      <c r="AY224" s="268" t="s">
        <v>136</v>
      </c>
    </row>
    <row r="225" s="14" customFormat="1">
      <c r="B225" s="269"/>
      <c r="C225" s="270"/>
      <c r="D225" s="249" t="s">
        <v>145</v>
      </c>
      <c r="E225" s="271" t="s">
        <v>34</v>
      </c>
      <c r="F225" s="272" t="s">
        <v>148</v>
      </c>
      <c r="G225" s="270"/>
      <c r="H225" s="273">
        <v>147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AT225" s="279" t="s">
        <v>145</v>
      </c>
      <c r="AU225" s="279" t="s">
        <v>86</v>
      </c>
      <c r="AV225" s="14" t="s">
        <v>143</v>
      </c>
      <c r="AW225" s="14" t="s">
        <v>41</v>
      </c>
      <c r="AX225" s="14" t="s">
        <v>25</v>
      </c>
      <c r="AY225" s="279" t="s">
        <v>136</v>
      </c>
    </row>
    <row r="226" s="1" customFormat="1" ht="25.5" customHeight="1">
      <c r="B226" s="46"/>
      <c r="C226" s="235" t="s">
        <v>426</v>
      </c>
      <c r="D226" s="235" t="s">
        <v>138</v>
      </c>
      <c r="E226" s="236" t="s">
        <v>427</v>
      </c>
      <c r="F226" s="237" t="s">
        <v>428</v>
      </c>
      <c r="G226" s="238" t="s">
        <v>141</v>
      </c>
      <c r="H226" s="239">
        <v>520</v>
      </c>
      <c r="I226" s="240"/>
      <c r="J226" s="241">
        <f>ROUND(I226*H226,2)</f>
        <v>0</v>
      </c>
      <c r="K226" s="237" t="s">
        <v>142</v>
      </c>
      <c r="L226" s="72"/>
      <c r="M226" s="242" t="s">
        <v>34</v>
      </c>
      <c r="N226" s="243" t="s">
        <v>49</v>
      </c>
      <c r="O226" s="47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AR226" s="24" t="s">
        <v>143</v>
      </c>
      <c r="AT226" s="24" t="s">
        <v>138</v>
      </c>
      <c r="AU226" s="24" t="s">
        <v>86</v>
      </c>
      <c r="AY226" s="24" t="s">
        <v>136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24" t="s">
        <v>25</v>
      </c>
      <c r="BK226" s="246">
        <f>ROUND(I226*H226,2)</f>
        <v>0</v>
      </c>
      <c r="BL226" s="24" t="s">
        <v>143</v>
      </c>
      <c r="BM226" s="24" t="s">
        <v>1074</v>
      </c>
    </row>
    <row r="227" s="12" customFormat="1">
      <c r="B227" s="247"/>
      <c r="C227" s="248"/>
      <c r="D227" s="249" t="s">
        <v>145</v>
      </c>
      <c r="E227" s="250" t="s">
        <v>34</v>
      </c>
      <c r="F227" s="251" t="s">
        <v>1075</v>
      </c>
      <c r="G227" s="248"/>
      <c r="H227" s="250" t="s">
        <v>34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AT227" s="257" t="s">
        <v>145</v>
      </c>
      <c r="AU227" s="257" t="s">
        <v>86</v>
      </c>
      <c r="AV227" s="12" t="s">
        <v>25</v>
      </c>
      <c r="AW227" s="12" t="s">
        <v>41</v>
      </c>
      <c r="AX227" s="12" t="s">
        <v>78</v>
      </c>
      <c r="AY227" s="257" t="s">
        <v>136</v>
      </c>
    </row>
    <row r="228" s="13" customFormat="1">
      <c r="B228" s="258"/>
      <c r="C228" s="259"/>
      <c r="D228" s="249" t="s">
        <v>145</v>
      </c>
      <c r="E228" s="260" t="s">
        <v>34</v>
      </c>
      <c r="F228" s="261" t="s">
        <v>1076</v>
      </c>
      <c r="G228" s="259"/>
      <c r="H228" s="262">
        <v>520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AT228" s="268" t="s">
        <v>145</v>
      </c>
      <c r="AU228" s="268" t="s">
        <v>86</v>
      </c>
      <c r="AV228" s="13" t="s">
        <v>86</v>
      </c>
      <c r="AW228" s="13" t="s">
        <v>41</v>
      </c>
      <c r="AX228" s="13" t="s">
        <v>78</v>
      </c>
      <c r="AY228" s="268" t="s">
        <v>136</v>
      </c>
    </row>
    <row r="229" s="14" customFormat="1">
      <c r="B229" s="269"/>
      <c r="C229" s="270"/>
      <c r="D229" s="249" t="s">
        <v>145</v>
      </c>
      <c r="E229" s="271" t="s">
        <v>34</v>
      </c>
      <c r="F229" s="272" t="s">
        <v>148</v>
      </c>
      <c r="G229" s="270"/>
      <c r="H229" s="273">
        <v>520</v>
      </c>
      <c r="I229" s="274"/>
      <c r="J229" s="270"/>
      <c r="K229" s="270"/>
      <c r="L229" s="275"/>
      <c r="M229" s="276"/>
      <c r="N229" s="277"/>
      <c r="O229" s="277"/>
      <c r="P229" s="277"/>
      <c r="Q229" s="277"/>
      <c r="R229" s="277"/>
      <c r="S229" s="277"/>
      <c r="T229" s="278"/>
      <c r="AT229" s="279" t="s">
        <v>145</v>
      </c>
      <c r="AU229" s="279" t="s">
        <v>86</v>
      </c>
      <c r="AV229" s="14" t="s">
        <v>143</v>
      </c>
      <c r="AW229" s="14" t="s">
        <v>41</v>
      </c>
      <c r="AX229" s="14" t="s">
        <v>25</v>
      </c>
      <c r="AY229" s="279" t="s">
        <v>136</v>
      </c>
    </row>
    <row r="230" s="11" customFormat="1" ht="22.32" customHeight="1">
      <c r="B230" s="219"/>
      <c r="C230" s="220"/>
      <c r="D230" s="221" t="s">
        <v>77</v>
      </c>
      <c r="E230" s="233" t="s">
        <v>197</v>
      </c>
      <c r="F230" s="233" t="s">
        <v>432</v>
      </c>
      <c r="G230" s="220"/>
      <c r="H230" s="220"/>
      <c r="I230" s="223"/>
      <c r="J230" s="234">
        <f>BK230</f>
        <v>0</v>
      </c>
      <c r="K230" s="220"/>
      <c r="L230" s="225"/>
      <c r="M230" s="226"/>
      <c r="N230" s="227"/>
      <c r="O230" s="227"/>
      <c r="P230" s="228">
        <f>SUM(P231:P242)</f>
        <v>0</v>
      </c>
      <c r="Q230" s="227"/>
      <c r="R230" s="228">
        <f>SUM(R231:R242)</f>
        <v>0</v>
      </c>
      <c r="S230" s="227"/>
      <c r="T230" s="229">
        <f>SUM(T231:T242)</f>
        <v>0</v>
      </c>
      <c r="AR230" s="230" t="s">
        <v>25</v>
      </c>
      <c r="AT230" s="231" t="s">
        <v>77</v>
      </c>
      <c r="AU230" s="231" t="s">
        <v>86</v>
      </c>
      <c r="AY230" s="230" t="s">
        <v>136</v>
      </c>
      <c r="BK230" s="232">
        <f>SUM(BK231:BK242)</f>
        <v>0</v>
      </c>
    </row>
    <row r="231" s="1" customFormat="1" ht="25.5" customHeight="1">
      <c r="B231" s="46"/>
      <c r="C231" s="235" t="s">
        <v>433</v>
      </c>
      <c r="D231" s="235" t="s">
        <v>138</v>
      </c>
      <c r="E231" s="236" t="s">
        <v>434</v>
      </c>
      <c r="F231" s="237" t="s">
        <v>435</v>
      </c>
      <c r="G231" s="238" t="s">
        <v>226</v>
      </c>
      <c r="H231" s="239">
        <v>82</v>
      </c>
      <c r="I231" s="240"/>
      <c r="J231" s="241">
        <f>ROUND(I231*H231,2)</f>
        <v>0</v>
      </c>
      <c r="K231" s="237" t="s">
        <v>142</v>
      </c>
      <c r="L231" s="72"/>
      <c r="M231" s="242" t="s">
        <v>34</v>
      </c>
      <c r="N231" s="243" t="s">
        <v>49</v>
      </c>
      <c r="O231" s="47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AR231" s="24" t="s">
        <v>143</v>
      </c>
      <c r="AT231" s="24" t="s">
        <v>138</v>
      </c>
      <c r="AU231" s="24" t="s">
        <v>154</v>
      </c>
      <c r="AY231" s="24" t="s">
        <v>136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24" t="s">
        <v>25</v>
      </c>
      <c r="BK231" s="246">
        <f>ROUND(I231*H231,2)</f>
        <v>0</v>
      </c>
      <c r="BL231" s="24" t="s">
        <v>143</v>
      </c>
      <c r="BM231" s="24" t="s">
        <v>1077</v>
      </c>
    </row>
    <row r="232" s="12" customFormat="1">
      <c r="B232" s="247"/>
      <c r="C232" s="248"/>
      <c r="D232" s="249" t="s">
        <v>145</v>
      </c>
      <c r="E232" s="250" t="s">
        <v>34</v>
      </c>
      <c r="F232" s="251" t="s">
        <v>1078</v>
      </c>
      <c r="G232" s="248"/>
      <c r="H232" s="250" t="s">
        <v>34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145</v>
      </c>
      <c r="AU232" s="257" t="s">
        <v>154</v>
      </c>
      <c r="AV232" s="12" t="s">
        <v>25</v>
      </c>
      <c r="AW232" s="12" t="s">
        <v>41</v>
      </c>
      <c r="AX232" s="12" t="s">
        <v>78</v>
      </c>
      <c r="AY232" s="257" t="s">
        <v>136</v>
      </c>
    </row>
    <row r="233" s="13" customFormat="1">
      <c r="B233" s="258"/>
      <c r="C233" s="259"/>
      <c r="D233" s="249" t="s">
        <v>145</v>
      </c>
      <c r="E233" s="260" t="s">
        <v>34</v>
      </c>
      <c r="F233" s="261" t="s">
        <v>1079</v>
      </c>
      <c r="G233" s="259"/>
      <c r="H233" s="262">
        <v>82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AT233" s="268" t="s">
        <v>145</v>
      </c>
      <c r="AU233" s="268" t="s">
        <v>154</v>
      </c>
      <c r="AV233" s="13" t="s">
        <v>86</v>
      </c>
      <c r="AW233" s="13" t="s">
        <v>41</v>
      </c>
      <c r="AX233" s="13" t="s">
        <v>78</v>
      </c>
      <c r="AY233" s="268" t="s">
        <v>136</v>
      </c>
    </row>
    <row r="234" s="14" customFormat="1">
      <c r="B234" s="269"/>
      <c r="C234" s="270"/>
      <c r="D234" s="249" t="s">
        <v>145</v>
      </c>
      <c r="E234" s="271" t="s">
        <v>34</v>
      </c>
      <c r="F234" s="272" t="s">
        <v>148</v>
      </c>
      <c r="G234" s="270"/>
      <c r="H234" s="273">
        <v>82</v>
      </c>
      <c r="I234" s="274"/>
      <c r="J234" s="270"/>
      <c r="K234" s="270"/>
      <c r="L234" s="275"/>
      <c r="M234" s="276"/>
      <c r="N234" s="277"/>
      <c r="O234" s="277"/>
      <c r="P234" s="277"/>
      <c r="Q234" s="277"/>
      <c r="R234" s="277"/>
      <c r="S234" s="277"/>
      <c r="T234" s="278"/>
      <c r="AT234" s="279" t="s">
        <v>145</v>
      </c>
      <c r="AU234" s="279" t="s">
        <v>154</v>
      </c>
      <c r="AV234" s="14" t="s">
        <v>143</v>
      </c>
      <c r="AW234" s="14" t="s">
        <v>41</v>
      </c>
      <c r="AX234" s="14" t="s">
        <v>25</v>
      </c>
      <c r="AY234" s="279" t="s">
        <v>136</v>
      </c>
    </row>
    <row r="235" s="1" customFormat="1" ht="25.5" customHeight="1">
      <c r="B235" s="46"/>
      <c r="C235" s="235" t="s">
        <v>439</v>
      </c>
      <c r="D235" s="235" t="s">
        <v>138</v>
      </c>
      <c r="E235" s="236" t="s">
        <v>434</v>
      </c>
      <c r="F235" s="237" t="s">
        <v>435</v>
      </c>
      <c r="G235" s="238" t="s">
        <v>226</v>
      </c>
      <c r="H235" s="239">
        <v>1</v>
      </c>
      <c r="I235" s="240"/>
      <c r="J235" s="241">
        <f>ROUND(I235*H235,2)</f>
        <v>0</v>
      </c>
      <c r="K235" s="237" t="s">
        <v>142</v>
      </c>
      <c r="L235" s="72"/>
      <c r="M235" s="242" t="s">
        <v>34</v>
      </c>
      <c r="N235" s="243" t="s">
        <v>49</v>
      </c>
      <c r="O235" s="47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AR235" s="24" t="s">
        <v>143</v>
      </c>
      <c r="AT235" s="24" t="s">
        <v>138</v>
      </c>
      <c r="AU235" s="24" t="s">
        <v>154</v>
      </c>
      <c r="AY235" s="24" t="s">
        <v>136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24" t="s">
        <v>25</v>
      </c>
      <c r="BK235" s="246">
        <f>ROUND(I235*H235,2)</f>
        <v>0</v>
      </c>
      <c r="BL235" s="24" t="s">
        <v>143</v>
      </c>
      <c r="BM235" s="24" t="s">
        <v>1080</v>
      </c>
    </row>
    <row r="236" s="12" customFormat="1">
      <c r="B236" s="247"/>
      <c r="C236" s="248"/>
      <c r="D236" s="249" t="s">
        <v>145</v>
      </c>
      <c r="E236" s="250" t="s">
        <v>34</v>
      </c>
      <c r="F236" s="251" t="s">
        <v>347</v>
      </c>
      <c r="G236" s="248"/>
      <c r="H236" s="250" t="s">
        <v>34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AT236" s="257" t="s">
        <v>145</v>
      </c>
      <c r="AU236" s="257" t="s">
        <v>154</v>
      </c>
      <c r="AV236" s="12" t="s">
        <v>25</v>
      </c>
      <c r="AW236" s="12" t="s">
        <v>41</v>
      </c>
      <c r="AX236" s="12" t="s">
        <v>78</v>
      </c>
      <c r="AY236" s="257" t="s">
        <v>136</v>
      </c>
    </row>
    <row r="237" s="13" customFormat="1">
      <c r="B237" s="258"/>
      <c r="C237" s="259"/>
      <c r="D237" s="249" t="s">
        <v>145</v>
      </c>
      <c r="E237" s="260" t="s">
        <v>34</v>
      </c>
      <c r="F237" s="261" t="s">
        <v>25</v>
      </c>
      <c r="G237" s="259"/>
      <c r="H237" s="262">
        <v>1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AT237" s="268" t="s">
        <v>145</v>
      </c>
      <c r="AU237" s="268" t="s">
        <v>154</v>
      </c>
      <c r="AV237" s="13" t="s">
        <v>86</v>
      </c>
      <c r="AW237" s="13" t="s">
        <v>41</v>
      </c>
      <c r="AX237" s="13" t="s">
        <v>78</v>
      </c>
      <c r="AY237" s="268" t="s">
        <v>136</v>
      </c>
    </row>
    <row r="238" s="14" customFormat="1">
      <c r="B238" s="269"/>
      <c r="C238" s="270"/>
      <c r="D238" s="249" t="s">
        <v>145</v>
      </c>
      <c r="E238" s="271" t="s">
        <v>34</v>
      </c>
      <c r="F238" s="272" t="s">
        <v>148</v>
      </c>
      <c r="G238" s="270"/>
      <c r="H238" s="273">
        <v>1</v>
      </c>
      <c r="I238" s="274"/>
      <c r="J238" s="270"/>
      <c r="K238" s="270"/>
      <c r="L238" s="275"/>
      <c r="M238" s="276"/>
      <c r="N238" s="277"/>
      <c r="O238" s="277"/>
      <c r="P238" s="277"/>
      <c r="Q238" s="277"/>
      <c r="R238" s="277"/>
      <c r="S238" s="277"/>
      <c r="T238" s="278"/>
      <c r="AT238" s="279" t="s">
        <v>145</v>
      </c>
      <c r="AU238" s="279" t="s">
        <v>154</v>
      </c>
      <c r="AV238" s="14" t="s">
        <v>143</v>
      </c>
      <c r="AW238" s="14" t="s">
        <v>41</v>
      </c>
      <c r="AX238" s="14" t="s">
        <v>25</v>
      </c>
      <c r="AY238" s="279" t="s">
        <v>136</v>
      </c>
    </row>
    <row r="239" s="1" customFormat="1" ht="25.5" customHeight="1">
      <c r="B239" s="46"/>
      <c r="C239" s="235" t="s">
        <v>442</v>
      </c>
      <c r="D239" s="235" t="s">
        <v>138</v>
      </c>
      <c r="E239" s="236" t="s">
        <v>434</v>
      </c>
      <c r="F239" s="237" t="s">
        <v>435</v>
      </c>
      <c r="G239" s="238" t="s">
        <v>226</v>
      </c>
      <c r="H239" s="239">
        <v>22.5</v>
      </c>
      <c r="I239" s="240"/>
      <c r="J239" s="241">
        <f>ROUND(I239*H239,2)</f>
        <v>0</v>
      </c>
      <c r="K239" s="237" t="s">
        <v>142</v>
      </c>
      <c r="L239" s="72"/>
      <c r="M239" s="242" t="s">
        <v>34</v>
      </c>
      <c r="N239" s="243" t="s">
        <v>49</v>
      </c>
      <c r="O239" s="47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AR239" s="24" t="s">
        <v>143</v>
      </c>
      <c r="AT239" s="24" t="s">
        <v>138</v>
      </c>
      <c r="AU239" s="24" t="s">
        <v>154</v>
      </c>
      <c r="AY239" s="24" t="s">
        <v>136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24" t="s">
        <v>25</v>
      </c>
      <c r="BK239" s="246">
        <f>ROUND(I239*H239,2)</f>
        <v>0</v>
      </c>
      <c r="BL239" s="24" t="s">
        <v>143</v>
      </c>
      <c r="BM239" s="24" t="s">
        <v>1081</v>
      </c>
    </row>
    <row r="240" s="12" customFormat="1">
      <c r="B240" s="247"/>
      <c r="C240" s="248"/>
      <c r="D240" s="249" t="s">
        <v>145</v>
      </c>
      <c r="E240" s="250" t="s">
        <v>34</v>
      </c>
      <c r="F240" s="251" t="s">
        <v>399</v>
      </c>
      <c r="G240" s="248"/>
      <c r="H240" s="250" t="s">
        <v>34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AT240" s="257" t="s">
        <v>145</v>
      </c>
      <c r="AU240" s="257" t="s">
        <v>154</v>
      </c>
      <c r="AV240" s="12" t="s">
        <v>25</v>
      </c>
      <c r="AW240" s="12" t="s">
        <v>41</v>
      </c>
      <c r="AX240" s="12" t="s">
        <v>78</v>
      </c>
      <c r="AY240" s="257" t="s">
        <v>136</v>
      </c>
    </row>
    <row r="241" s="13" customFormat="1">
      <c r="B241" s="258"/>
      <c r="C241" s="259"/>
      <c r="D241" s="249" t="s">
        <v>145</v>
      </c>
      <c r="E241" s="260" t="s">
        <v>34</v>
      </c>
      <c r="F241" s="261" t="s">
        <v>1027</v>
      </c>
      <c r="G241" s="259"/>
      <c r="H241" s="262">
        <v>22.5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AT241" s="268" t="s">
        <v>145</v>
      </c>
      <c r="AU241" s="268" t="s">
        <v>154</v>
      </c>
      <c r="AV241" s="13" t="s">
        <v>86</v>
      </c>
      <c r="AW241" s="13" t="s">
        <v>41</v>
      </c>
      <c r="AX241" s="13" t="s">
        <v>78</v>
      </c>
      <c r="AY241" s="268" t="s">
        <v>136</v>
      </c>
    </row>
    <row r="242" s="14" customFormat="1">
      <c r="B242" s="269"/>
      <c r="C242" s="270"/>
      <c r="D242" s="249" t="s">
        <v>145</v>
      </c>
      <c r="E242" s="271" t="s">
        <v>34</v>
      </c>
      <c r="F242" s="272" t="s">
        <v>148</v>
      </c>
      <c r="G242" s="270"/>
      <c r="H242" s="273">
        <v>22.5</v>
      </c>
      <c r="I242" s="274"/>
      <c r="J242" s="270"/>
      <c r="K242" s="270"/>
      <c r="L242" s="275"/>
      <c r="M242" s="276"/>
      <c r="N242" s="277"/>
      <c r="O242" s="277"/>
      <c r="P242" s="277"/>
      <c r="Q242" s="277"/>
      <c r="R242" s="277"/>
      <c r="S242" s="277"/>
      <c r="T242" s="278"/>
      <c r="AT242" s="279" t="s">
        <v>145</v>
      </c>
      <c r="AU242" s="279" t="s">
        <v>154</v>
      </c>
      <c r="AV242" s="14" t="s">
        <v>143</v>
      </c>
      <c r="AW242" s="14" t="s">
        <v>41</v>
      </c>
      <c r="AX242" s="14" t="s">
        <v>25</v>
      </c>
      <c r="AY242" s="279" t="s">
        <v>136</v>
      </c>
    </row>
    <row r="243" s="11" customFormat="1" ht="29.88" customHeight="1">
      <c r="B243" s="219"/>
      <c r="C243" s="220"/>
      <c r="D243" s="221" t="s">
        <v>77</v>
      </c>
      <c r="E243" s="233" t="s">
        <v>143</v>
      </c>
      <c r="F243" s="233" t="s">
        <v>503</v>
      </c>
      <c r="G243" s="220"/>
      <c r="H243" s="220"/>
      <c r="I243" s="223"/>
      <c r="J243" s="234">
        <f>BK243</f>
        <v>0</v>
      </c>
      <c r="K243" s="220"/>
      <c r="L243" s="225"/>
      <c r="M243" s="226"/>
      <c r="N243" s="227"/>
      <c r="O243" s="227"/>
      <c r="P243" s="228">
        <f>SUM(P244:P251)</f>
        <v>0</v>
      </c>
      <c r="Q243" s="227"/>
      <c r="R243" s="228">
        <f>SUM(R244:R251)</f>
        <v>0.02844</v>
      </c>
      <c r="S243" s="227"/>
      <c r="T243" s="229">
        <f>SUM(T244:T251)</f>
        <v>0</v>
      </c>
      <c r="AR243" s="230" t="s">
        <v>25</v>
      </c>
      <c r="AT243" s="231" t="s">
        <v>77</v>
      </c>
      <c r="AU243" s="231" t="s">
        <v>25</v>
      </c>
      <c r="AY243" s="230" t="s">
        <v>136</v>
      </c>
      <c r="BK243" s="232">
        <f>SUM(BK244:BK251)</f>
        <v>0</v>
      </c>
    </row>
    <row r="244" s="1" customFormat="1" ht="25.5" customHeight="1">
      <c r="B244" s="46"/>
      <c r="C244" s="235" t="s">
        <v>445</v>
      </c>
      <c r="D244" s="235" t="s">
        <v>138</v>
      </c>
      <c r="E244" s="236" t="s">
        <v>511</v>
      </c>
      <c r="F244" s="237" t="s">
        <v>512</v>
      </c>
      <c r="G244" s="238" t="s">
        <v>226</v>
      </c>
      <c r="H244" s="239">
        <v>1.0349999999999999</v>
      </c>
      <c r="I244" s="240"/>
      <c r="J244" s="241">
        <f>ROUND(I244*H244,2)</f>
        <v>0</v>
      </c>
      <c r="K244" s="237" t="s">
        <v>142</v>
      </c>
      <c r="L244" s="72"/>
      <c r="M244" s="242" t="s">
        <v>34</v>
      </c>
      <c r="N244" s="243" t="s">
        <v>49</v>
      </c>
      <c r="O244" s="47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AR244" s="24" t="s">
        <v>143</v>
      </c>
      <c r="AT244" s="24" t="s">
        <v>138</v>
      </c>
      <c r="AU244" s="24" t="s">
        <v>86</v>
      </c>
      <c r="AY244" s="24" t="s">
        <v>136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24" t="s">
        <v>25</v>
      </c>
      <c r="BK244" s="246">
        <f>ROUND(I244*H244,2)</f>
        <v>0</v>
      </c>
      <c r="BL244" s="24" t="s">
        <v>143</v>
      </c>
      <c r="BM244" s="24" t="s">
        <v>1082</v>
      </c>
    </row>
    <row r="245" s="12" customFormat="1">
      <c r="B245" s="247"/>
      <c r="C245" s="248"/>
      <c r="D245" s="249" t="s">
        <v>145</v>
      </c>
      <c r="E245" s="250" t="s">
        <v>34</v>
      </c>
      <c r="F245" s="251" t="s">
        <v>1083</v>
      </c>
      <c r="G245" s="248"/>
      <c r="H245" s="250" t="s">
        <v>34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AT245" s="257" t="s">
        <v>145</v>
      </c>
      <c r="AU245" s="257" t="s">
        <v>86</v>
      </c>
      <c r="AV245" s="12" t="s">
        <v>25</v>
      </c>
      <c r="AW245" s="12" t="s">
        <v>41</v>
      </c>
      <c r="AX245" s="12" t="s">
        <v>78</v>
      </c>
      <c r="AY245" s="257" t="s">
        <v>136</v>
      </c>
    </row>
    <row r="246" s="13" customFormat="1">
      <c r="B246" s="258"/>
      <c r="C246" s="259"/>
      <c r="D246" s="249" t="s">
        <v>145</v>
      </c>
      <c r="E246" s="260" t="s">
        <v>34</v>
      </c>
      <c r="F246" s="261" t="s">
        <v>1084</v>
      </c>
      <c r="G246" s="259"/>
      <c r="H246" s="262">
        <v>1.0349999999999999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AT246" s="268" t="s">
        <v>145</v>
      </c>
      <c r="AU246" s="268" t="s">
        <v>86</v>
      </c>
      <c r="AV246" s="13" t="s">
        <v>86</v>
      </c>
      <c r="AW246" s="13" t="s">
        <v>41</v>
      </c>
      <c r="AX246" s="13" t="s">
        <v>78</v>
      </c>
      <c r="AY246" s="268" t="s">
        <v>136</v>
      </c>
    </row>
    <row r="247" s="14" customFormat="1">
      <c r="B247" s="269"/>
      <c r="C247" s="270"/>
      <c r="D247" s="249" t="s">
        <v>145</v>
      </c>
      <c r="E247" s="271" t="s">
        <v>34</v>
      </c>
      <c r="F247" s="272" t="s">
        <v>148</v>
      </c>
      <c r="G247" s="270"/>
      <c r="H247" s="273">
        <v>1.0349999999999999</v>
      </c>
      <c r="I247" s="274"/>
      <c r="J247" s="270"/>
      <c r="K247" s="270"/>
      <c r="L247" s="275"/>
      <c r="M247" s="276"/>
      <c r="N247" s="277"/>
      <c r="O247" s="277"/>
      <c r="P247" s="277"/>
      <c r="Q247" s="277"/>
      <c r="R247" s="277"/>
      <c r="S247" s="277"/>
      <c r="T247" s="278"/>
      <c r="AT247" s="279" t="s">
        <v>145</v>
      </c>
      <c r="AU247" s="279" t="s">
        <v>86</v>
      </c>
      <c r="AV247" s="14" t="s">
        <v>143</v>
      </c>
      <c r="AW247" s="14" t="s">
        <v>41</v>
      </c>
      <c r="AX247" s="14" t="s">
        <v>25</v>
      </c>
      <c r="AY247" s="279" t="s">
        <v>136</v>
      </c>
    </row>
    <row r="248" s="1" customFormat="1" ht="25.5" customHeight="1">
      <c r="B248" s="46"/>
      <c r="C248" s="235" t="s">
        <v>451</v>
      </c>
      <c r="D248" s="235" t="s">
        <v>138</v>
      </c>
      <c r="E248" s="236" t="s">
        <v>517</v>
      </c>
      <c r="F248" s="237" t="s">
        <v>518</v>
      </c>
      <c r="G248" s="238" t="s">
        <v>141</v>
      </c>
      <c r="H248" s="239">
        <v>4.5</v>
      </c>
      <c r="I248" s="240"/>
      <c r="J248" s="241">
        <f>ROUND(I248*H248,2)</f>
        <v>0</v>
      </c>
      <c r="K248" s="237" t="s">
        <v>142</v>
      </c>
      <c r="L248" s="72"/>
      <c r="M248" s="242" t="s">
        <v>34</v>
      </c>
      <c r="N248" s="243" t="s">
        <v>49</v>
      </c>
      <c r="O248" s="47"/>
      <c r="P248" s="244">
        <f>O248*H248</f>
        <v>0</v>
      </c>
      <c r="Q248" s="244">
        <v>0.0063200000000000001</v>
      </c>
      <c r="R248" s="244">
        <f>Q248*H248</f>
        <v>0.02844</v>
      </c>
      <c r="S248" s="244">
        <v>0</v>
      </c>
      <c r="T248" s="245">
        <f>S248*H248</f>
        <v>0</v>
      </c>
      <c r="AR248" s="24" t="s">
        <v>143</v>
      </c>
      <c r="AT248" s="24" t="s">
        <v>138</v>
      </c>
      <c r="AU248" s="24" t="s">
        <v>86</v>
      </c>
      <c r="AY248" s="24" t="s">
        <v>136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24" t="s">
        <v>25</v>
      </c>
      <c r="BK248" s="246">
        <f>ROUND(I248*H248,2)</f>
        <v>0</v>
      </c>
      <c r="BL248" s="24" t="s">
        <v>143</v>
      </c>
      <c r="BM248" s="24" t="s">
        <v>1085</v>
      </c>
    </row>
    <row r="249" s="12" customFormat="1">
      <c r="B249" s="247"/>
      <c r="C249" s="248"/>
      <c r="D249" s="249" t="s">
        <v>145</v>
      </c>
      <c r="E249" s="250" t="s">
        <v>34</v>
      </c>
      <c r="F249" s="251" t="s">
        <v>361</v>
      </c>
      <c r="G249" s="248"/>
      <c r="H249" s="250" t="s">
        <v>34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145</v>
      </c>
      <c r="AU249" s="257" t="s">
        <v>86</v>
      </c>
      <c r="AV249" s="12" t="s">
        <v>25</v>
      </c>
      <c r="AW249" s="12" t="s">
        <v>41</v>
      </c>
      <c r="AX249" s="12" t="s">
        <v>78</v>
      </c>
      <c r="AY249" s="257" t="s">
        <v>136</v>
      </c>
    </row>
    <row r="250" s="13" customFormat="1">
      <c r="B250" s="258"/>
      <c r="C250" s="259"/>
      <c r="D250" s="249" t="s">
        <v>145</v>
      </c>
      <c r="E250" s="260" t="s">
        <v>34</v>
      </c>
      <c r="F250" s="261" t="s">
        <v>1086</v>
      </c>
      <c r="G250" s="259"/>
      <c r="H250" s="262">
        <v>4.5</v>
      </c>
      <c r="I250" s="263"/>
      <c r="J250" s="259"/>
      <c r="K250" s="259"/>
      <c r="L250" s="264"/>
      <c r="M250" s="265"/>
      <c r="N250" s="266"/>
      <c r="O250" s="266"/>
      <c r="P250" s="266"/>
      <c r="Q250" s="266"/>
      <c r="R250" s="266"/>
      <c r="S250" s="266"/>
      <c r="T250" s="267"/>
      <c r="AT250" s="268" t="s">
        <v>145</v>
      </c>
      <c r="AU250" s="268" t="s">
        <v>86</v>
      </c>
      <c r="AV250" s="13" t="s">
        <v>86</v>
      </c>
      <c r="AW250" s="13" t="s">
        <v>41</v>
      </c>
      <c r="AX250" s="13" t="s">
        <v>78</v>
      </c>
      <c r="AY250" s="268" t="s">
        <v>136</v>
      </c>
    </row>
    <row r="251" s="14" customFormat="1">
      <c r="B251" s="269"/>
      <c r="C251" s="270"/>
      <c r="D251" s="249" t="s">
        <v>145</v>
      </c>
      <c r="E251" s="271" t="s">
        <v>34</v>
      </c>
      <c r="F251" s="272" t="s">
        <v>148</v>
      </c>
      <c r="G251" s="270"/>
      <c r="H251" s="273">
        <v>4.5</v>
      </c>
      <c r="I251" s="274"/>
      <c r="J251" s="270"/>
      <c r="K251" s="270"/>
      <c r="L251" s="275"/>
      <c r="M251" s="276"/>
      <c r="N251" s="277"/>
      <c r="O251" s="277"/>
      <c r="P251" s="277"/>
      <c r="Q251" s="277"/>
      <c r="R251" s="277"/>
      <c r="S251" s="277"/>
      <c r="T251" s="278"/>
      <c r="AT251" s="279" t="s">
        <v>145</v>
      </c>
      <c r="AU251" s="279" t="s">
        <v>86</v>
      </c>
      <c r="AV251" s="14" t="s">
        <v>143</v>
      </c>
      <c r="AW251" s="14" t="s">
        <v>41</v>
      </c>
      <c r="AX251" s="14" t="s">
        <v>25</v>
      </c>
      <c r="AY251" s="279" t="s">
        <v>136</v>
      </c>
    </row>
    <row r="252" s="11" customFormat="1" ht="29.88" customHeight="1">
      <c r="B252" s="219"/>
      <c r="C252" s="220"/>
      <c r="D252" s="221" t="s">
        <v>77</v>
      </c>
      <c r="E252" s="233" t="s">
        <v>161</v>
      </c>
      <c r="F252" s="233" t="s">
        <v>522</v>
      </c>
      <c r="G252" s="220"/>
      <c r="H252" s="220"/>
      <c r="I252" s="223"/>
      <c r="J252" s="234">
        <f>BK252</f>
        <v>0</v>
      </c>
      <c r="K252" s="220"/>
      <c r="L252" s="225"/>
      <c r="M252" s="226"/>
      <c r="N252" s="227"/>
      <c r="O252" s="227"/>
      <c r="P252" s="228">
        <f>SUM(P253:P320)</f>
        <v>0</v>
      </c>
      <c r="Q252" s="227"/>
      <c r="R252" s="228">
        <f>SUM(R253:R320)</f>
        <v>154.23764</v>
      </c>
      <c r="S252" s="227"/>
      <c r="T252" s="229">
        <f>SUM(T253:T320)</f>
        <v>0</v>
      </c>
      <c r="AR252" s="230" t="s">
        <v>25</v>
      </c>
      <c r="AT252" s="231" t="s">
        <v>77</v>
      </c>
      <c r="AU252" s="231" t="s">
        <v>25</v>
      </c>
      <c r="AY252" s="230" t="s">
        <v>136</v>
      </c>
      <c r="BK252" s="232">
        <f>SUM(BK253:BK320)</f>
        <v>0</v>
      </c>
    </row>
    <row r="253" s="1" customFormat="1" ht="25.5" customHeight="1">
      <c r="B253" s="46"/>
      <c r="C253" s="235" t="s">
        <v>457</v>
      </c>
      <c r="D253" s="235" t="s">
        <v>138</v>
      </c>
      <c r="E253" s="236" t="s">
        <v>524</v>
      </c>
      <c r="F253" s="237" t="s">
        <v>525</v>
      </c>
      <c r="G253" s="238" t="s">
        <v>141</v>
      </c>
      <c r="H253" s="239">
        <v>410</v>
      </c>
      <c r="I253" s="240"/>
      <c r="J253" s="241">
        <f>ROUND(I253*H253,2)</f>
        <v>0</v>
      </c>
      <c r="K253" s="237" t="s">
        <v>142</v>
      </c>
      <c r="L253" s="72"/>
      <c r="M253" s="242" t="s">
        <v>34</v>
      </c>
      <c r="N253" s="243" t="s">
        <v>49</v>
      </c>
      <c r="O253" s="47"/>
      <c r="P253" s="244">
        <f>O253*H253</f>
        <v>0</v>
      </c>
      <c r="Q253" s="244">
        <v>0</v>
      </c>
      <c r="R253" s="244">
        <f>Q253*H253</f>
        <v>0</v>
      </c>
      <c r="S253" s="244">
        <v>0</v>
      </c>
      <c r="T253" s="245">
        <f>S253*H253</f>
        <v>0</v>
      </c>
      <c r="AR253" s="24" t="s">
        <v>143</v>
      </c>
      <c r="AT253" s="24" t="s">
        <v>138</v>
      </c>
      <c r="AU253" s="24" t="s">
        <v>86</v>
      </c>
      <c r="AY253" s="24" t="s">
        <v>136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24" t="s">
        <v>25</v>
      </c>
      <c r="BK253" s="246">
        <f>ROUND(I253*H253,2)</f>
        <v>0</v>
      </c>
      <c r="BL253" s="24" t="s">
        <v>143</v>
      </c>
      <c r="BM253" s="24" t="s">
        <v>1087</v>
      </c>
    </row>
    <row r="254" s="12" customFormat="1">
      <c r="B254" s="247"/>
      <c r="C254" s="248"/>
      <c r="D254" s="249" t="s">
        <v>145</v>
      </c>
      <c r="E254" s="250" t="s">
        <v>34</v>
      </c>
      <c r="F254" s="251" t="s">
        <v>576</v>
      </c>
      <c r="G254" s="248"/>
      <c r="H254" s="250" t="s">
        <v>34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AT254" s="257" t="s">
        <v>145</v>
      </c>
      <c r="AU254" s="257" t="s">
        <v>86</v>
      </c>
      <c r="AV254" s="12" t="s">
        <v>25</v>
      </c>
      <c r="AW254" s="12" t="s">
        <v>41</v>
      </c>
      <c r="AX254" s="12" t="s">
        <v>78</v>
      </c>
      <c r="AY254" s="257" t="s">
        <v>136</v>
      </c>
    </row>
    <row r="255" s="13" customFormat="1">
      <c r="B255" s="258"/>
      <c r="C255" s="259"/>
      <c r="D255" s="249" t="s">
        <v>145</v>
      </c>
      <c r="E255" s="260" t="s">
        <v>34</v>
      </c>
      <c r="F255" s="261" t="s">
        <v>1020</v>
      </c>
      <c r="G255" s="259"/>
      <c r="H255" s="262">
        <v>410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AT255" s="268" t="s">
        <v>145</v>
      </c>
      <c r="AU255" s="268" t="s">
        <v>86</v>
      </c>
      <c r="AV255" s="13" t="s">
        <v>86</v>
      </c>
      <c r="AW255" s="13" t="s">
        <v>41</v>
      </c>
      <c r="AX255" s="13" t="s">
        <v>78</v>
      </c>
      <c r="AY255" s="268" t="s">
        <v>136</v>
      </c>
    </row>
    <row r="256" s="14" customFormat="1">
      <c r="B256" s="269"/>
      <c r="C256" s="270"/>
      <c r="D256" s="249" t="s">
        <v>145</v>
      </c>
      <c r="E256" s="271" t="s">
        <v>34</v>
      </c>
      <c r="F256" s="272" t="s">
        <v>148</v>
      </c>
      <c r="G256" s="270"/>
      <c r="H256" s="273">
        <v>410</v>
      </c>
      <c r="I256" s="274"/>
      <c r="J256" s="270"/>
      <c r="K256" s="270"/>
      <c r="L256" s="275"/>
      <c r="M256" s="276"/>
      <c r="N256" s="277"/>
      <c r="O256" s="277"/>
      <c r="P256" s="277"/>
      <c r="Q256" s="277"/>
      <c r="R256" s="277"/>
      <c r="S256" s="277"/>
      <c r="T256" s="278"/>
      <c r="AT256" s="279" t="s">
        <v>145</v>
      </c>
      <c r="AU256" s="279" t="s">
        <v>86</v>
      </c>
      <c r="AV256" s="14" t="s">
        <v>143</v>
      </c>
      <c r="AW256" s="14" t="s">
        <v>41</v>
      </c>
      <c r="AX256" s="14" t="s">
        <v>25</v>
      </c>
      <c r="AY256" s="279" t="s">
        <v>136</v>
      </c>
    </row>
    <row r="257" s="1" customFormat="1" ht="25.5" customHeight="1">
      <c r="B257" s="46"/>
      <c r="C257" s="235" t="s">
        <v>460</v>
      </c>
      <c r="D257" s="235" t="s">
        <v>138</v>
      </c>
      <c r="E257" s="236" t="s">
        <v>524</v>
      </c>
      <c r="F257" s="237" t="s">
        <v>525</v>
      </c>
      <c r="G257" s="238" t="s">
        <v>141</v>
      </c>
      <c r="H257" s="239">
        <v>57</v>
      </c>
      <c r="I257" s="240"/>
      <c r="J257" s="241">
        <f>ROUND(I257*H257,2)</f>
        <v>0</v>
      </c>
      <c r="K257" s="237" t="s">
        <v>142</v>
      </c>
      <c r="L257" s="72"/>
      <c r="M257" s="242" t="s">
        <v>34</v>
      </c>
      <c r="N257" s="243" t="s">
        <v>49</v>
      </c>
      <c r="O257" s="47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AR257" s="24" t="s">
        <v>143</v>
      </c>
      <c r="AT257" s="24" t="s">
        <v>138</v>
      </c>
      <c r="AU257" s="24" t="s">
        <v>86</v>
      </c>
      <c r="AY257" s="24" t="s">
        <v>136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24" t="s">
        <v>25</v>
      </c>
      <c r="BK257" s="246">
        <f>ROUND(I257*H257,2)</f>
        <v>0</v>
      </c>
      <c r="BL257" s="24" t="s">
        <v>143</v>
      </c>
      <c r="BM257" s="24" t="s">
        <v>1088</v>
      </c>
    </row>
    <row r="258" s="12" customFormat="1">
      <c r="B258" s="247"/>
      <c r="C258" s="248"/>
      <c r="D258" s="249" t="s">
        <v>145</v>
      </c>
      <c r="E258" s="250" t="s">
        <v>34</v>
      </c>
      <c r="F258" s="251" t="s">
        <v>1089</v>
      </c>
      <c r="G258" s="248"/>
      <c r="H258" s="250" t="s">
        <v>34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AT258" s="257" t="s">
        <v>145</v>
      </c>
      <c r="AU258" s="257" t="s">
        <v>86</v>
      </c>
      <c r="AV258" s="12" t="s">
        <v>25</v>
      </c>
      <c r="AW258" s="12" t="s">
        <v>41</v>
      </c>
      <c r="AX258" s="12" t="s">
        <v>78</v>
      </c>
      <c r="AY258" s="257" t="s">
        <v>136</v>
      </c>
    </row>
    <row r="259" s="13" customFormat="1">
      <c r="B259" s="258"/>
      <c r="C259" s="259"/>
      <c r="D259" s="249" t="s">
        <v>145</v>
      </c>
      <c r="E259" s="260" t="s">
        <v>34</v>
      </c>
      <c r="F259" s="261" t="s">
        <v>547</v>
      </c>
      <c r="G259" s="259"/>
      <c r="H259" s="262">
        <v>57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7"/>
      <c r="AT259" s="268" t="s">
        <v>145</v>
      </c>
      <c r="AU259" s="268" t="s">
        <v>86</v>
      </c>
      <c r="AV259" s="13" t="s">
        <v>86</v>
      </c>
      <c r="AW259" s="13" t="s">
        <v>41</v>
      </c>
      <c r="AX259" s="13" t="s">
        <v>78</v>
      </c>
      <c r="AY259" s="268" t="s">
        <v>136</v>
      </c>
    </row>
    <row r="260" s="14" customFormat="1">
      <c r="B260" s="269"/>
      <c r="C260" s="270"/>
      <c r="D260" s="249" t="s">
        <v>145</v>
      </c>
      <c r="E260" s="271" t="s">
        <v>34</v>
      </c>
      <c r="F260" s="272" t="s">
        <v>148</v>
      </c>
      <c r="G260" s="270"/>
      <c r="H260" s="273">
        <v>57</v>
      </c>
      <c r="I260" s="274"/>
      <c r="J260" s="270"/>
      <c r="K260" s="270"/>
      <c r="L260" s="275"/>
      <c r="M260" s="276"/>
      <c r="N260" s="277"/>
      <c r="O260" s="277"/>
      <c r="P260" s="277"/>
      <c r="Q260" s="277"/>
      <c r="R260" s="277"/>
      <c r="S260" s="277"/>
      <c r="T260" s="278"/>
      <c r="AT260" s="279" t="s">
        <v>145</v>
      </c>
      <c r="AU260" s="279" t="s">
        <v>86</v>
      </c>
      <c r="AV260" s="14" t="s">
        <v>143</v>
      </c>
      <c r="AW260" s="14" t="s">
        <v>41</v>
      </c>
      <c r="AX260" s="14" t="s">
        <v>25</v>
      </c>
      <c r="AY260" s="279" t="s">
        <v>136</v>
      </c>
    </row>
    <row r="261" s="1" customFormat="1" ht="25.5" customHeight="1">
      <c r="B261" s="46"/>
      <c r="C261" s="235" t="s">
        <v>466</v>
      </c>
      <c r="D261" s="235" t="s">
        <v>138</v>
      </c>
      <c r="E261" s="236" t="s">
        <v>524</v>
      </c>
      <c r="F261" s="237" t="s">
        <v>525</v>
      </c>
      <c r="G261" s="238" t="s">
        <v>141</v>
      </c>
      <c r="H261" s="239">
        <v>53</v>
      </c>
      <c r="I261" s="240"/>
      <c r="J261" s="241">
        <f>ROUND(I261*H261,2)</f>
        <v>0</v>
      </c>
      <c r="K261" s="237" t="s">
        <v>142</v>
      </c>
      <c r="L261" s="72"/>
      <c r="M261" s="242" t="s">
        <v>34</v>
      </c>
      <c r="N261" s="243" t="s">
        <v>49</v>
      </c>
      <c r="O261" s="47"/>
      <c r="P261" s="244">
        <f>O261*H261</f>
        <v>0</v>
      </c>
      <c r="Q261" s="244">
        <v>0</v>
      </c>
      <c r="R261" s="244">
        <f>Q261*H261</f>
        <v>0</v>
      </c>
      <c r="S261" s="244">
        <v>0</v>
      </c>
      <c r="T261" s="245">
        <f>S261*H261</f>
        <v>0</v>
      </c>
      <c r="AR261" s="24" t="s">
        <v>143</v>
      </c>
      <c r="AT261" s="24" t="s">
        <v>138</v>
      </c>
      <c r="AU261" s="24" t="s">
        <v>86</v>
      </c>
      <c r="AY261" s="24" t="s">
        <v>136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24" t="s">
        <v>25</v>
      </c>
      <c r="BK261" s="246">
        <f>ROUND(I261*H261,2)</f>
        <v>0</v>
      </c>
      <c r="BL261" s="24" t="s">
        <v>143</v>
      </c>
      <c r="BM261" s="24" t="s">
        <v>1090</v>
      </c>
    </row>
    <row r="262" s="12" customFormat="1">
      <c r="B262" s="247"/>
      <c r="C262" s="248"/>
      <c r="D262" s="249" t="s">
        <v>145</v>
      </c>
      <c r="E262" s="250" t="s">
        <v>34</v>
      </c>
      <c r="F262" s="251" t="s">
        <v>1091</v>
      </c>
      <c r="G262" s="248"/>
      <c r="H262" s="250" t="s">
        <v>34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145</v>
      </c>
      <c r="AU262" s="257" t="s">
        <v>86</v>
      </c>
      <c r="AV262" s="12" t="s">
        <v>25</v>
      </c>
      <c r="AW262" s="12" t="s">
        <v>41</v>
      </c>
      <c r="AX262" s="12" t="s">
        <v>78</v>
      </c>
      <c r="AY262" s="257" t="s">
        <v>136</v>
      </c>
    </row>
    <row r="263" s="13" customFormat="1">
      <c r="B263" s="258"/>
      <c r="C263" s="259"/>
      <c r="D263" s="249" t="s">
        <v>145</v>
      </c>
      <c r="E263" s="260" t="s">
        <v>34</v>
      </c>
      <c r="F263" s="261" t="s">
        <v>1092</v>
      </c>
      <c r="G263" s="259"/>
      <c r="H263" s="262">
        <v>53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AT263" s="268" t="s">
        <v>145</v>
      </c>
      <c r="AU263" s="268" t="s">
        <v>86</v>
      </c>
      <c r="AV263" s="13" t="s">
        <v>86</v>
      </c>
      <c r="AW263" s="13" t="s">
        <v>41</v>
      </c>
      <c r="AX263" s="13" t="s">
        <v>78</v>
      </c>
      <c r="AY263" s="268" t="s">
        <v>136</v>
      </c>
    </row>
    <row r="264" s="14" customFormat="1">
      <c r="B264" s="269"/>
      <c r="C264" s="270"/>
      <c r="D264" s="249" t="s">
        <v>145</v>
      </c>
      <c r="E264" s="271" t="s">
        <v>34</v>
      </c>
      <c r="F264" s="272" t="s">
        <v>148</v>
      </c>
      <c r="G264" s="270"/>
      <c r="H264" s="273">
        <v>53</v>
      </c>
      <c r="I264" s="274"/>
      <c r="J264" s="270"/>
      <c r="K264" s="270"/>
      <c r="L264" s="275"/>
      <c r="M264" s="276"/>
      <c r="N264" s="277"/>
      <c r="O264" s="277"/>
      <c r="P264" s="277"/>
      <c r="Q264" s="277"/>
      <c r="R264" s="277"/>
      <c r="S264" s="277"/>
      <c r="T264" s="278"/>
      <c r="AT264" s="279" t="s">
        <v>145</v>
      </c>
      <c r="AU264" s="279" t="s">
        <v>86</v>
      </c>
      <c r="AV264" s="14" t="s">
        <v>143</v>
      </c>
      <c r="AW264" s="14" t="s">
        <v>41</v>
      </c>
      <c r="AX264" s="14" t="s">
        <v>25</v>
      </c>
      <c r="AY264" s="279" t="s">
        <v>136</v>
      </c>
    </row>
    <row r="265" s="1" customFormat="1" ht="25.5" customHeight="1">
      <c r="B265" s="46"/>
      <c r="C265" s="235" t="s">
        <v>472</v>
      </c>
      <c r="D265" s="235" t="s">
        <v>138</v>
      </c>
      <c r="E265" s="236" t="s">
        <v>538</v>
      </c>
      <c r="F265" s="237" t="s">
        <v>539</v>
      </c>
      <c r="G265" s="238" t="s">
        <v>141</v>
      </c>
      <c r="H265" s="239">
        <v>53</v>
      </c>
      <c r="I265" s="240"/>
      <c r="J265" s="241">
        <f>ROUND(I265*H265,2)</f>
        <v>0</v>
      </c>
      <c r="K265" s="237" t="s">
        <v>142</v>
      </c>
      <c r="L265" s="72"/>
      <c r="M265" s="242" t="s">
        <v>34</v>
      </c>
      <c r="N265" s="243" t="s">
        <v>49</v>
      </c>
      <c r="O265" s="47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AR265" s="24" t="s">
        <v>143</v>
      </c>
      <c r="AT265" s="24" t="s">
        <v>138</v>
      </c>
      <c r="AU265" s="24" t="s">
        <v>86</v>
      </c>
      <c r="AY265" s="24" t="s">
        <v>136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4" t="s">
        <v>25</v>
      </c>
      <c r="BK265" s="246">
        <f>ROUND(I265*H265,2)</f>
        <v>0</v>
      </c>
      <c r="BL265" s="24" t="s">
        <v>143</v>
      </c>
      <c r="BM265" s="24" t="s">
        <v>1093</v>
      </c>
    </row>
    <row r="266" s="12" customFormat="1">
      <c r="B266" s="247"/>
      <c r="C266" s="248"/>
      <c r="D266" s="249" t="s">
        <v>145</v>
      </c>
      <c r="E266" s="250" t="s">
        <v>34</v>
      </c>
      <c r="F266" s="251" t="s">
        <v>549</v>
      </c>
      <c r="G266" s="248"/>
      <c r="H266" s="250" t="s">
        <v>34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AT266" s="257" t="s">
        <v>145</v>
      </c>
      <c r="AU266" s="257" t="s">
        <v>86</v>
      </c>
      <c r="AV266" s="12" t="s">
        <v>25</v>
      </c>
      <c r="AW266" s="12" t="s">
        <v>41</v>
      </c>
      <c r="AX266" s="12" t="s">
        <v>78</v>
      </c>
      <c r="AY266" s="257" t="s">
        <v>136</v>
      </c>
    </row>
    <row r="267" s="13" customFormat="1">
      <c r="B267" s="258"/>
      <c r="C267" s="259"/>
      <c r="D267" s="249" t="s">
        <v>145</v>
      </c>
      <c r="E267" s="260" t="s">
        <v>34</v>
      </c>
      <c r="F267" s="261" t="s">
        <v>1094</v>
      </c>
      <c r="G267" s="259"/>
      <c r="H267" s="262">
        <v>53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AT267" s="268" t="s">
        <v>145</v>
      </c>
      <c r="AU267" s="268" t="s">
        <v>86</v>
      </c>
      <c r="AV267" s="13" t="s">
        <v>86</v>
      </c>
      <c r="AW267" s="13" t="s">
        <v>41</v>
      </c>
      <c r="AX267" s="13" t="s">
        <v>78</v>
      </c>
      <c r="AY267" s="268" t="s">
        <v>136</v>
      </c>
    </row>
    <row r="268" s="14" customFormat="1">
      <c r="B268" s="269"/>
      <c r="C268" s="270"/>
      <c r="D268" s="249" t="s">
        <v>145</v>
      </c>
      <c r="E268" s="271" t="s">
        <v>34</v>
      </c>
      <c r="F268" s="272" t="s">
        <v>148</v>
      </c>
      <c r="G268" s="270"/>
      <c r="H268" s="273">
        <v>53</v>
      </c>
      <c r="I268" s="274"/>
      <c r="J268" s="270"/>
      <c r="K268" s="270"/>
      <c r="L268" s="275"/>
      <c r="M268" s="276"/>
      <c r="N268" s="277"/>
      <c r="O268" s="277"/>
      <c r="P268" s="277"/>
      <c r="Q268" s="277"/>
      <c r="R268" s="277"/>
      <c r="S268" s="277"/>
      <c r="T268" s="278"/>
      <c r="AT268" s="279" t="s">
        <v>145</v>
      </c>
      <c r="AU268" s="279" t="s">
        <v>86</v>
      </c>
      <c r="AV268" s="14" t="s">
        <v>143</v>
      </c>
      <c r="AW268" s="14" t="s">
        <v>41</v>
      </c>
      <c r="AX268" s="14" t="s">
        <v>25</v>
      </c>
      <c r="AY268" s="279" t="s">
        <v>136</v>
      </c>
    </row>
    <row r="269" s="1" customFormat="1" ht="25.5" customHeight="1">
      <c r="B269" s="46"/>
      <c r="C269" s="235" t="s">
        <v>478</v>
      </c>
      <c r="D269" s="235" t="s">
        <v>138</v>
      </c>
      <c r="E269" s="236" t="s">
        <v>538</v>
      </c>
      <c r="F269" s="237" t="s">
        <v>539</v>
      </c>
      <c r="G269" s="238" t="s">
        <v>141</v>
      </c>
      <c r="H269" s="239">
        <v>820</v>
      </c>
      <c r="I269" s="240"/>
      <c r="J269" s="241">
        <f>ROUND(I269*H269,2)</f>
        <v>0</v>
      </c>
      <c r="K269" s="237" t="s">
        <v>142</v>
      </c>
      <c r="L269" s="72"/>
      <c r="M269" s="242" t="s">
        <v>34</v>
      </c>
      <c r="N269" s="243" t="s">
        <v>49</v>
      </c>
      <c r="O269" s="47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AR269" s="24" t="s">
        <v>143</v>
      </c>
      <c r="AT269" s="24" t="s">
        <v>138</v>
      </c>
      <c r="AU269" s="24" t="s">
        <v>86</v>
      </c>
      <c r="AY269" s="24" t="s">
        <v>136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4" t="s">
        <v>25</v>
      </c>
      <c r="BK269" s="246">
        <f>ROUND(I269*H269,2)</f>
        <v>0</v>
      </c>
      <c r="BL269" s="24" t="s">
        <v>143</v>
      </c>
      <c r="BM269" s="24" t="s">
        <v>1095</v>
      </c>
    </row>
    <row r="270" s="12" customFormat="1">
      <c r="B270" s="247"/>
      <c r="C270" s="248"/>
      <c r="D270" s="249" t="s">
        <v>145</v>
      </c>
      <c r="E270" s="250" t="s">
        <v>34</v>
      </c>
      <c r="F270" s="251" t="s">
        <v>1096</v>
      </c>
      <c r="G270" s="248"/>
      <c r="H270" s="250" t="s">
        <v>34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AT270" s="257" t="s">
        <v>145</v>
      </c>
      <c r="AU270" s="257" t="s">
        <v>86</v>
      </c>
      <c r="AV270" s="12" t="s">
        <v>25</v>
      </c>
      <c r="AW270" s="12" t="s">
        <v>41</v>
      </c>
      <c r="AX270" s="12" t="s">
        <v>78</v>
      </c>
      <c r="AY270" s="257" t="s">
        <v>136</v>
      </c>
    </row>
    <row r="271" s="13" customFormat="1">
      <c r="B271" s="258"/>
      <c r="C271" s="259"/>
      <c r="D271" s="249" t="s">
        <v>145</v>
      </c>
      <c r="E271" s="260" t="s">
        <v>34</v>
      </c>
      <c r="F271" s="261" t="s">
        <v>1097</v>
      </c>
      <c r="G271" s="259"/>
      <c r="H271" s="262">
        <v>820</v>
      </c>
      <c r="I271" s="263"/>
      <c r="J271" s="259"/>
      <c r="K271" s="259"/>
      <c r="L271" s="264"/>
      <c r="M271" s="265"/>
      <c r="N271" s="266"/>
      <c r="O271" s="266"/>
      <c r="P271" s="266"/>
      <c r="Q271" s="266"/>
      <c r="R271" s="266"/>
      <c r="S271" s="266"/>
      <c r="T271" s="267"/>
      <c r="AT271" s="268" t="s">
        <v>145</v>
      </c>
      <c r="AU271" s="268" t="s">
        <v>86</v>
      </c>
      <c r="AV271" s="13" t="s">
        <v>86</v>
      </c>
      <c r="AW271" s="13" t="s">
        <v>41</v>
      </c>
      <c r="AX271" s="13" t="s">
        <v>78</v>
      </c>
      <c r="AY271" s="268" t="s">
        <v>136</v>
      </c>
    </row>
    <row r="272" s="14" customFormat="1">
      <c r="B272" s="269"/>
      <c r="C272" s="270"/>
      <c r="D272" s="249" t="s">
        <v>145</v>
      </c>
      <c r="E272" s="271" t="s">
        <v>34</v>
      </c>
      <c r="F272" s="272" t="s">
        <v>148</v>
      </c>
      <c r="G272" s="270"/>
      <c r="H272" s="273">
        <v>820</v>
      </c>
      <c r="I272" s="274"/>
      <c r="J272" s="270"/>
      <c r="K272" s="270"/>
      <c r="L272" s="275"/>
      <c r="M272" s="276"/>
      <c r="N272" s="277"/>
      <c r="O272" s="277"/>
      <c r="P272" s="277"/>
      <c r="Q272" s="277"/>
      <c r="R272" s="277"/>
      <c r="S272" s="277"/>
      <c r="T272" s="278"/>
      <c r="AT272" s="279" t="s">
        <v>145</v>
      </c>
      <c r="AU272" s="279" t="s">
        <v>86</v>
      </c>
      <c r="AV272" s="14" t="s">
        <v>143</v>
      </c>
      <c r="AW272" s="14" t="s">
        <v>41</v>
      </c>
      <c r="AX272" s="14" t="s">
        <v>25</v>
      </c>
      <c r="AY272" s="279" t="s">
        <v>136</v>
      </c>
    </row>
    <row r="273" s="1" customFormat="1" ht="25.5" customHeight="1">
      <c r="B273" s="46"/>
      <c r="C273" s="235" t="s">
        <v>484</v>
      </c>
      <c r="D273" s="235" t="s">
        <v>138</v>
      </c>
      <c r="E273" s="236" t="s">
        <v>562</v>
      </c>
      <c r="F273" s="237" t="s">
        <v>563</v>
      </c>
      <c r="G273" s="238" t="s">
        <v>141</v>
      </c>
      <c r="H273" s="239">
        <v>57</v>
      </c>
      <c r="I273" s="240"/>
      <c r="J273" s="241">
        <f>ROUND(I273*H273,2)</f>
        <v>0</v>
      </c>
      <c r="K273" s="237" t="s">
        <v>142</v>
      </c>
      <c r="L273" s="72"/>
      <c r="M273" s="242" t="s">
        <v>34</v>
      </c>
      <c r="N273" s="243" t="s">
        <v>49</v>
      </c>
      <c r="O273" s="47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AR273" s="24" t="s">
        <v>143</v>
      </c>
      <c r="AT273" s="24" t="s">
        <v>138</v>
      </c>
      <c r="AU273" s="24" t="s">
        <v>86</v>
      </c>
      <c r="AY273" s="24" t="s">
        <v>136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24" t="s">
        <v>25</v>
      </c>
      <c r="BK273" s="246">
        <f>ROUND(I273*H273,2)</f>
        <v>0</v>
      </c>
      <c r="BL273" s="24" t="s">
        <v>143</v>
      </c>
      <c r="BM273" s="24" t="s">
        <v>1098</v>
      </c>
    </row>
    <row r="274" s="12" customFormat="1">
      <c r="B274" s="247"/>
      <c r="C274" s="248"/>
      <c r="D274" s="249" t="s">
        <v>145</v>
      </c>
      <c r="E274" s="250" t="s">
        <v>34</v>
      </c>
      <c r="F274" s="251" t="s">
        <v>1099</v>
      </c>
      <c r="G274" s="248"/>
      <c r="H274" s="250" t="s">
        <v>34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AT274" s="257" t="s">
        <v>145</v>
      </c>
      <c r="AU274" s="257" t="s">
        <v>86</v>
      </c>
      <c r="AV274" s="12" t="s">
        <v>25</v>
      </c>
      <c r="AW274" s="12" t="s">
        <v>41</v>
      </c>
      <c r="AX274" s="12" t="s">
        <v>78</v>
      </c>
      <c r="AY274" s="257" t="s">
        <v>136</v>
      </c>
    </row>
    <row r="275" s="13" customFormat="1">
      <c r="B275" s="258"/>
      <c r="C275" s="259"/>
      <c r="D275" s="249" t="s">
        <v>145</v>
      </c>
      <c r="E275" s="260" t="s">
        <v>34</v>
      </c>
      <c r="F275" s="261" t="s">
        <v>547</v>
      </c>
      <c r="G275" s="259"/>
      <c r="H275" s="262">
        <v>57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AT275" s="268" t="s">
        <v>145</v>
      </c>
      <c r="AU275" s="268" t="s">
        <v>86</v>
      </c>
      <c r="AV275" s="13" t="s">
        <v>86</v>
      </c>
      <c r="AW275" s="13" t="s">
        <v>41</v>
      </c>
      <c r="AX275" s="13" t="s">
        <v>78</v>
      </c>
      <c r="AY275" s="268" t="s">
        <v>136</v>
      </c>
    </row>
    <row r="276" s="14" customFormat="1">
      <c r="B276" s="269"/>
      <c r="C276" s="270"/>
      <c r="D276" s="249" t="s">
        <v>145</v>
      </c>
      <c r="E276" s="271" t="s">
        <v>34</v>
      </c>
      <c r="F276" s="272" t="s">
        <v>148</v>
      </c>
      <c r="G276" s="270"/>
      <c r="H276" s="273">
        <v>57</v>
      </c>
      <c r="I276" s="274"/>
      <c r="J276" s="270"/>
      <c r="K276" s="270"/>
      <c r="L276" s="275"/>
      <c r="M276" s="276"/>
      <c r="N276" s="277"/>
      <c r="O276" s="277"/>
      <c r="P276" s="277"/>
      <c r="Q276" s="277"/>
      <c r="R276" s="277"/>
      <c r="S276" s="277"/>
      <c r="T276" s="278"/>
      <c r="AT276" s="279" t="s">
        <v>145</v>
      </c>
      <c r="AU276" s="279" t="s">
        <v>86</v>
      </c>
      <c r="AV276" s="14" t="s">
        <v>143</v>
      </c>
      <c r="AW276" s="14" t="s">
        <v>41</v>
      </c>
      <c r="AX276" s="14" t="s">
        <v>25</v>
      </c>
      <c r="AY276" s="279" t="s">
        <v>136</v>
      </c>
    </row>
    <row r="277" s="1" customFormat="1" ht="25.5" customHeight="1">
      <c r="B277" s="46"/>
      <c r="C277" s="235" t="s">
        <v>487</v>
      </c>
      <c r="D277" s="235" t="s">
        <v>138</v>
      </c>
      <c r="E277" s="236" t="s">
        <v>573</v>
      </c>
      <c r="F277" s="237" t="s">
        <v>574</v>
      </c>
      <c r="G277" s="238" t="s">
        <v>141</v>
      </c>
      <c r="H277" s="239">
        <v>410</v>
      </c>
      <c r="I277" s="240"/>
      <c r="J277" s="241">
        <f>ROUND(I277*H277,2)</f>
        <v>0</v>
      </c>
      <c r="K277" s="237" t="s">
        <v>142</v>
      </c>
      <c r="L277" s="72"/>
      <c r="M277" s="242" t="s">
        <v>34</v>
      </c>
      <c r="N277" s="243" t="s">
        <v>49</v>
      </c>
      <c r="O277" s="47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AR277" s="24" t="s">
        <v>143</v>
      </c>
      <c r="AT277" s="24" t="s">
        <v>138</v>
      </c>
      <c r="AU277" s="24" t="s">
        <v>86</v>
      </c>
      <c r="AY277" s="24" t="s">
        <v>136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24" t="s">
        <v>25</v>
      </c>
      <c r="BK277" s="246">
        <f>ROUND(I277*H277,2)</f>
        <v>0</v>
      </c>
      <c r="BL277" s="24" t="s">
        <v>143</v>
      </c>
      <c r="BM277" s="24" t="s">
        <v>1100</v>
      </c>
    </row>
    <row r="278" s="12" customFormat="1">
      <c r="B278" s="247"/>
      <c r="C278" s="248"/>
      <c r="D278" s="249" t="s">
        <v>145</v>
      </c>
      <c r="E278" s="250" t="s">
        <v>34</v>
      </c>
      <c r="F278" s="251" t="s">
        <v>1101</v>
      </c>
      <c r="G278" s="248"/>
      <c r="H278" s="250" t="s">
        <v>34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AT278" s="257" t="s">
        <v>145</v>
      </c>
      <c r="AU278" s="257" t="s">
        <v>86</v>
      </c>
      <c r="AV278" s="12" t="s">
        <v>25</v>
      </c>
      <c r="AW278" s="12" t="s">
        <v>41</v>
      </c>
      <c r="AX278" s="12" t="s">
        <v>78</v>
      </c>
      <c r="AY278" s="257" t="s">
        <v>136</v>
      </c>
    </row>
    <row r="279" s="13" customFormat="1">
      <c r="B279" s="258"/>
      <c r="C279" s="259"/>
      <c r="D279" s="249" t="s">
        <v>145</v>
      </c>
      <c r="E279" s="260" t="s">
        <v>34</v>
      </c>
      <c r="F279" s="261" t="s">
        <v>1020</v>
      </c>
      <c r="G279" s="259"/>
      <c r="H279" s="262">
        <v>410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AT279" s="268" t="s">
        <v>145</v>
      </c>
      <c r="AU279" s="268" t="s">
        <v>86</v>
      </c>
      <c r="AV279" s="13" t="s">
        <v>86</v>
      </c>
      <c r="AW279" s="13" t="s">
        <v>41</v>
      </c>
      <c r="AX279" s="13" t="s">
        <v>78</v>
      </c>
      <c r="AY279" s="268" t="s">
        <v>136</v>
      </c>
    </row>
    <row r="280" s="14" customFormat="1">
      <c r="B280" s="269"/>
      <c r="C280" s="270"/>
      <c r="D280" s="249" t="s">
        <v>145</v>
      </c>
      <c r="E280" s="271" t="s">
        <v>34</v>
      </c>
      <c r="F280" s="272" t="s">
        <v>148</v>
      </c>
      <c r="G280" s="270"/>
      <c r="H280" s="273">
        <v>410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AT280" s="279" t="s">
        <v>145</v>
      </c>
      <c r="AU280" s="279" t="s">
        <v>86</v>
      </c>
      <c r="AV280" s="14" t="s">
        <v>143</v>
      </c>
      <c r="AW280" s="14" t="s">
        <v>41</v>
      </c>
      <c r="AX280" s="14" t="s">
        <v>25</v>
      </c>
      <c r="AY280" s="279" t="s">
        <v>136</v>
      </c>
    </row>
    <row r="281" s="1" customFormat="1" ht="25.5" customHeight="1">
      <c r="B281" s="46"/>
      <c r="C281" s="235" t="s">
        <v>493</v>
      </c>
      <c r="D281" s="235" t="s">
        <v>138</v>
      </c>
      <c r="E281" s="236" t="s">
        <v>573</v>
      </c>
      <c r="F281" s="237" t="s">
        <v>574</v>
      </c>
      <c r="G281" s="238" t="s">
        <v>141</v>
      </c>
      <c r="H281" s="239">
        <v>57</v>
      </c>
      <c r="I281" s="240"/>
      <c r="J281" s="241">
        <f>ROUND(I281*H281,2)</f>
        <v>0</v>
      </c>
      <c r="K281" s="237" t="s">
        <v>142</v>
      </c>
      <c r="L281" s="72"/>
      <c r="M281" s="242" t="s">
        <v>34</v>
      </c>
      <c r="N281" s="243" t="s">
        <v>49</v>
      </c>
      <c r="O281" s="47"/>
      <c r="P281" s="244">
        <f>O281*H281</f>
        <v>0</v>
      </c>
      <c r="Q281" s="244">
        <v>0</v>
      </c>
      <c r="R281" s="244">
        <f>Q281*H281</f>
        <v>0</v>
      </c>
      <c r="S281" s="244">
        <v>0</v>
      </c>
      <c r="T281" s="245">
        <f>S281*H281</f>
        <v>0</v>
      </c>
      <c r="AR281" s="24" t="s">
        <v>143</v>
      </c>
      <c r="AT281" s="24" t="s">
        <v>138</v>
      </c>
      <c r="AU281" s="24" t="s">
        <v>86</v>
      </c>
      <c r="AY281" s="24" t="s">
        <v>136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24" t="s">
        <v>25</v>
      </c>
      <c r="BK281" s="246">
        <f>ROUND(I281*H281,2)</f>
        <v>0</v>
      </c>
      <c r="BL281" s="24" t="s">
        <v>143</v>
      </c>
      <c r="BM281" s="24" t="s">
        <v>1102</v>
      </c>
    </row>
    <row r="282" s="12" customFormat="1">
      <c r="B282" s="247"/>
      <c r="C282" s="248"/>
      <c r="D282" s="249" t="s">
        <v>145</v>
      </c>
      <c r="E282" s="250" t="s">
        <v>34</v>
      </c>
      <c r="F282" s="251" t="s">
        <v>1103</v>
      </c>
      <c r="G282" s="248"/>
      <c r="H282" s="250" t="s">
        <v>34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AT282" s="257" t="s">
        <v>145</v>
      </c>
      <c r="AU282" s="257" t="s">
        <v>86</v>
      </c>
      <c r="AV282" s="12" t="s">
        <v>25</v>
      </c>
      <c r="AW282" s="12" t="s">
        <v>41</v>
      </c>
      <c r="AX282" s="12" t="s">
        <v>78</v>
      </c>
      <c r="AY282" s="257" t="s">
        <v>136</v>
      </c>
    </row>
    <row r="283" s="13" customFormat="1">
      <c r="B283" s="258"/>
      <c r="C283" s="259"/>
      <c r="D283" s="249" t="s">
        <v>145</v>
      </c>
      <c r="E283" s="260" t="s">
        <v>34</v>
      </c>
      <c r="F283" s="261" t="s">
        <v>547</v>
      </c>
      <c r="G283" s="259"/>
      <c r="H283" s="262">
        <v>57</v>
      </c>
      <c r="I283" s="263"/>
      <c r="J283" s="259"/>
      <c r="K283" s="259"/>
      <c r="L283" s="264"/>
      <c r="M283" s="265"/>
      <c r="N283" s="266"/>
      <c r="O283" s="266"/>
      <c r="P283" s="266"/>
      <c r="Q283" s="266"/>
      <c r="R283" s="266"/>
      <c r="S283" s="266"/>
      <c r="T283" s="267"/>
      <c r="AT283" s="268" t="s">
        <v>145</v>
      </c>
      <c r="AU283" s="268" t="s">
        <v>86</v>
      </c>
      <c r="AV283" s="13" t="s">
        <v>86</v>
      </c>
      <c r="AW283" s="13" t="s">
        <v>41</v>
      </c>
      <c r="AX283" s="13" t="s">
        <v>78</v>
      </c>
      <c r="AY283" s="268" t="s">
        <v>136</v>
      </c>
    </row>
    <row r="284" s="14" customFormat="1">
      <c r="B284" s="269"/>
      <c r="C284" s="270"/>
      <c r="D284" s="249" t="s">
        <v>145</v>
      </c>
      <c r="E284" s="271" t="s">
        <v>34</v>
      </c>
      <c r="F284" s="272" t="s">
        <v>148</v>
      </c>
      <c r="G284" s="270"/>
      <c r="H284" s="273">
        <v>57</v>
      </c>
      <c r="I284" s="274"/>
      <c r="J284" s="270"/>
      <c r="K284" s="270"/>
      <c r="L284" s="275"/>
      <c r="M284" s="276"/>
      <c r="N284" s="277"/>
      <c r="O284" s="277"/>
      <c r="P284" s="277"/>
      <c r="Q284" s="277"/>
      <c r="R284" s="277"/>
      <c r="S284" s="277"/>
      <c r="T284" s="278"/>
      <c r="AT284" s="279" t="s">
        <v>145</v>
      </c>
      <c r="AU284" s="279" t="s">
        <v>86</v>
      </c>
      <c r="AV284" s="14" t="s">
        <v>143</v>
      </c>
      <c r="AW284" s="14" t="s">
        <v>41</v>
      </c>
      <c r="AX284" s="14" t="s">
        <v>25</v>
      </c>
      <c r="AY284" s="279" t="s">
        <v>136</v>
      </c>
    </row>
    <row r="285" s="1" customFormat="1" ht="16.5" customHeight="1">
      <c r="B285" s="46"/>
      <c r="C285" s="235" t="s">
        <v>498</v>
      </c>
      <c r="D285" s="235" t="s">
        <v>138</v>
      </c>
      <c r="E285" s="236" t="s">
        <v>1104</v>
      </c>
      <c r="F285" s="237" t="s">
        <v>1105</v>
      </c>
      <c r="G285" s="238" t="s">
        <v>141</v>
      </c>
      <c r="H285" s="239">
        <v>27</v>
      </c>
      <c r="I285" s="240"/>
      <c r="J285" s="241">
        <f>ROUND(I285*H285,2)</f>
        <v>0</v>
      </c>
      <c r="K285" s="237" t="s">
        <v>142</v>
      </c>
      <c r="L285" s="72"/>
      <c r="M285" s="242" t="s">
        <v>34</v>
      </c>
      <c r="N285" s="243" t="s">
        <v>49</v>
      </c>
      <c r="O285" s="47"/>
      <c r="P285" s="244">
        <f>O285*H285</f>
        <v>0</v>
      </c>
      <c r="Q285" s="244">
        <v>0.40799999999999997</v>
      </c>
      <c r="R285" s="244">
        <f>Q285*H285</f>
        <v>11.016</v>
      </c>
      <c r="S285" s="244">
        <v>0</v>
      </c>
      <c r="T285" s="245">
        <f>S285*H285</f>
        <v>0</v>
      </c>
      <c r="AR285" s="24" t="s">
        <v>143</v>
      </c>
      <c r="AT285" s="24" t="s">
        <v>138</v>
      </c>
      <c r="AU285" s="24" t="s">
        <v>86</v>
      </c>
      <c r="AY285" s="24" t="s">
        <v>136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24" t="s">
        <v>25</v>
      </c>
      <c r="BK285" s="246">
        <f>ROUND(I285*H285,2)</f>
        <v>0</v>
      </c>
      <c r="BL285" s="24" t="s">
        <v>143</v>
      </c>
      <c r="BM285" s="24" t="s">
        <v>1106</v>
      </c>
    </row>
    <row r="286" s="12" customFormat="1">
      <c r="B286" s="247"/>
      <c r="C286" s="248"/>
      <c r="D286" s="249" t="s">
        <v>145</v>
      </c>
      <c r="E286" s="250" t="s">
        <v>34</v>
      </c>
      <c r="F286" s="251" t="s">
        <v>1107</v>
      </c>
      <c r="G286" s="248"/>
      <c r="H286" s="250" t="s">
        <v>34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AT286" s="257" t="s">
        <v>145</v>
      </c>
      <c r="AU286" s="257" t="s">
        <v>86</v>
      </c>
      <c r="AV286" s="12" t="s">
        <v>25</v>
      </c>
      <c r="AW286" s="12" t="s">
        <v>41</v>
      </c>
      <c r="AX286" s="12" t="s">
        <v>78</v>
      </c>
      <c r="AY286" s="257" t="s">
        <v>136</v>
      </c>
    </row>
    <row r="287" s="13" customFormat="1">
      <c r="B287" s="258"/>
      <c r="C287" s="259"/>
      <c r="D287" s="249" t="s">
        <v>145</v>
      </c>
      <c r="E287" s="260" t="s">
        <v>34</v>
      </c>
      <c r="F287" s="261" t="s">
        <v>1108</v>
      </c>
      <c r="G287" s="259"/>
      <c r="H287" s="262">
        <v>27</v>
      </c>
      <c r="I287" s="263"/>
      <c r="J287" s="259"/>
      <c r="K287" s="259"/>
      <c r="L287" s="264"/>
      <c r="M287" s="265"/>
      <c r="N287" s="266"/>
      <c r="O287" s="266"/>
      <c r="P287" s="266"/>
      <c r="Q287" s="266"/>
      <c r="R287" s="266"/>
      <c r="S287" s="266"/>
      <c r="T287" s="267"/>
      <c r="AT287" s="268" t="s">
        <v>145</v>
      </c>
      <c r="AU287" s="268" t="s">
        <v>86</v>
      </c>
      <c r="AV287" s="13" t="s">
        <v>86</v>
      </c>
      <c r="AW287" s="13" t="s">
        <v>41</v>
      </c>
      <c r="AX287" s="13" t="s">
        <v>78</v>
      </c>
      <c r="AY287" s="268" t="s">
        <v>136</v>
      </c>
    </row>
    <row r="288" s="14" customFormat="1">
      <c r="B288" s="269"/>
      <c r="C288" s="270"/>
      <c r="D288" s="249" t="s">
        <v>145</v>
      </c>
      <c r="E288" s="271" t="s">
        <v>34</v>
      </c>
      <c r="F288" s="272" t="s">
        <v>148</v>
      </c>
      <c r="G288" s="270"/>
      <c r="H288" s="273">
        <v>27</v>
      </c>
      <c r="I288" s="274"/>
      <c r="J288" s="270"/>
      <c r="K288" s="270"/>
      <c r="L288" s="275"/>
      <c r="M288" s="276"/>
      <c r="N288" s="277"/>
      <c r="O288" s="277"/>
      <c r="P288" s="277"/>
      <c r="Q288" s="277"/>
      <c r="R288" s="277"/>
      <c r="S288" s="277"/>
      <c r="T288" s="278"/>
      <c r="AT288" s="279" t="s">
        <v>145</v>
      </c>
      <c r="AU288" s="279" t="s">
        <v>86</v>
      </c>
      <c r="AV288" s="14" t="s">
        <v>143</v>
      </c>
      <c r="AW288" s="14" t="s">
        <v>41</v>
      </c>
      <c r="AX288" s="14" t="s">
        <v>25</v>
      </c>
      <c r="AY288" s="279" t="s">
        <v>136</v>
      </c>
    </row>
    <row r="289" s="1" customFormat="1" ht="51" customHeight="1">
      <c r="B289" s="46"/>
      <c r="C289" s="235" t="s">
        <v>504</v>
      </c>
      <c r="D289" s="235" t="s">
        <v>138</v>
      </c>
      <c r="E289" s="236" t="s">
        <v>1109</v>
      </c>
      <c r="F289" s="237" t="s">
        <v>1110</v>
      </c>
      <c r="G289" s="238" t="s">
        <v>141</v>
      </c>
      <c r="H289" s="239">
        <v>53</v>
      </c>
      <c r="I289" s="240"/>
      <c r="J289" s="241">
        <f>ROUND(I289*H289,2)</f>
        <v>0</v>
      </c>
      <c r="K289" s="237" t="s">
        <v>142</v>
      </c>
      <c r="L289" s="72"/>
      <c r="M289" s="242" t="s">
        <v>34</v>
      </c>
      <c r="N289" s="243" t="s">
        <v>49</v>
      </c>
      <c r="O289" s="47"/>
      <c r="P289" s="244">
        <f>O289*H289</f>
        <v>0</v>
      </c>
      <c r="Q289" s="244">
        <v>0.084250000000000005</v>
      </c>
      <c r="R289" s="244">
        <f>Q289*H289</f>
        <v>4.4652500000000002</v>
      </c>
      <c r="S289" s="244">
        <v>0</v>
      </c>
      <c r="T289" s="245">
        <f>S289*H289</f>
        <v>0</v>
      </c>
      <c r="AR289" s="24" t="s">
        <v>143</v>
      </c>
      <c r="AT289" s="24" t="s">
        <v>138</v>
      </c>
      <c r="AU289" s="24" t="s">
        <v>86</v>
      </c>
      <c r="AY289" s="24" t="s">
        <v>136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24" t="s">
        <v>25</v>
      </c>
      <c r="BK289" s="246">
        <f>ROUND(I289*H289,2)</f>
        <v>0</v>
      </c>
      <c r="BL289" s="24" t="s">
        <v>143</v>
      </c>
      <c r="BM289" s="24" t="s">
        <v>1111</v>
      </c>
    </row>
    <row r="290" s="12" customFormat="1">
      <c r="B290" s="247"/>
      <c r="C290" s="248"/>
      <c r="D290" s="249" t="s">
        <v>145</v>
      </c>
      <c r="E290" s="250" t="s">
        <v>34</v>
      </c>
      <c r="F290" s="251" t="s">
        <v>549</v>
      </c>
      <c r="G290" s="248"/>
      <c r="H290" s="250" t="s">
        <v>34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AT290" s="257" t="s">
        <v>145</v>
      </c>
      <c r="AU290" s="257" t="s">
        <v>86</v>
      </c>
      <c r="AV290" s="12" t="s">
        <v>25</v>
      </c>
      <c r="AW290" s="12" t="s">
        <v>41</v>
      </c>
      <c r="AX290" s="12" t="s">
        <v>78</v>
      </c>
      <c r="AY290" s="257" t="s">
        <v>136</v>
      </c>
    </row>
    <row r="291" s="13" customFormat="1">
      <c r="B291" s="258"/>
      <c r="C291" s="259"/>
      <c r="D291" s="249" t="s">
        <v>145</v>
      </c>
      <c r="E291" s="260" t="s">
        <v>34</v>
      </c>
      <c r="F291" s="261" t="s">
        <v>1092</v>
      </c>
      <c r="G291" s="259"/>
      <c r="H291" s="262">
        <v>53</v>
      </c>
      <c r="I291" s="263"/>
      <c r="J291" s="259"/>
      <c r="K291" s="259"/>
      <c r="L291" s="264"/>
      <c r="M291" s="265"/>
      <c r="N291" s="266"/>
      <c r="O291" s="266"/>
      <c r="P291" s="266"/>
      <c r="Q291" s="266"/>
      <c r="R291" s="266"/>
      <c r="S291" s="266"/>
      <c r="T291" s="267"/>
      <c r="AT291" s="268" t="s">
        <v>145</v>
      </c>
      <c r="AU291" s="268" t="s">
        <v>86</v>
      </c>
      <c r="AV291" s="13" t="s">
        <v>86</v>
      </c>
      <c r="AW291" s="13" t="s">
        <v>41</v>
      </c>
      <c r="AX291" s="13" t="s">
        <v>78</v>
      </c>
      <c r="AY291" s="268" t="s">
        <v>136</v>
      </c>
    </row>
    <row r="292" s="14" customFormat="1">
      <c r="B292" s="269"/>
      <c r="C292" s="270"/>
      <c r="D292" s="249" t="s">
        <v>145</v>
      </c>
      <c r="E292" s="271" t="s">
        <v>34</v>
      </c>
      <c r="F292" s="272" t="s">
        <v>148</v>
      </c>
      <c r="G292" s="270"/>
      <c r="H292" s="273">
        <v>53</v>
      </c>
      <c r="I292" s="274"/>
      <c r="J292" s="270"/>
      <c r="K292" s="270"/>
      <c r="L292" s="275"/>
      <c r="M292" s="276"/>
      <c r="N292" s="277"/>
      <c r="O292" s="277"/>
      <c r="P292" s="277"/>
      <c r="Q292" s="277"/>
      <c r="R292" s="277"/>
      <c r="S292" s="277"/>
      <c r="T292" s="278"/>
      <c r="AT292" s="279" t="s">
        <v>145</v>
      </c>
      <c r="AU292" s="279" t="s">
        <v>86</v>
      </c>
      <c r="AV292" s="14" t="s">
        <v>143</v>
      </c>
      <c r="AW292" s="14" t="s">
        <v>41</v>
      </c>
      <c r="AX292" s="14" t="s">
        <v>25</v>
      </c>
      <c r="AY292" s="279" t="s">
        <v>136</v>
      </c>
    </row>
    <row r="293" s="1" customFormat="1" ht="16.5" customHeight="1">
      <c r="B293" s="46"/>
      <c r="C293" s="283" t="s">
        <v>510</v>
      </c>
      <c r="D293" s="283" t="s">
        <v>390</v>
      </c>
      <c r="E293" s="284" t="s">
        <v>617</v>
      </c>
      <c r="F293" s="285" t="s">
        <v>618</v>
      </c>
      <c r="G293" s="286" t="s">
        <v>141</v>
      </c>
      <c r="H293" s="287">
        <v>50.469999999999999</v>
      </c>
      <c r="I293" s="288"/>
      <c r="J293" s="289">
        <f>ROUND(I293*H293,2)</f>
        <v>0</v>
      </c>
      <c r="K293" s="285" t="s">
        <v>142</v>
      </c>
      <c r="L293" s="290"/>
      <c r="M293" s="291" t="s">
        <v>34</v>
      </c>
      <c r="N293" s="292" t="s">
        <v>49</v>
      </c>
      <c r="O293" s="47"/>
      <c r="P293" s="244">
        <f>O293*H293</f>
        <v>0</v>
      </c>
      <c r="Q293" s="244">
        <v>0.13100000000000001</v>
      </c>
      <c r="R293" s="244">
        <f>Q293*H293</f>
        <v>6.6115700000000004</v>
      </c>
      <c r="S293" s="244">
        <v>0</v>
      </c>
      <c r="T293" s="245">
        <f>S293*H293</f>
        <v>0</v>
      </c>
      <c r="AR293" s="24" t="s">
        <v>179</v>
      </c>
      <c r="AT293" s="24" t="s">
        <v>390</v>
      </c>
      <c r="AU293" s="24" t="s">
        <v>86</v>
      </c>
      <c r="AY293" s="24" t="s">
        <v>136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24" t="s">
        <v>25</v>
      </c>
      <c r="BK293" s="246">
        <f>ROUND(I293*H293,2)</f>
        <v>0</v>
      </c>
      <c r="BL293" s="24" t="s">
        <v>143</v>
      </c>
      <c r="BM293" s="24" t="s">
        <v>1112</v>
      </c>
    </row>
    <row r="294" s="12" customFormat="1">
      <c r="B294" s="247"/>
      <c r="C294" s="248"/>
      <c r="D294" s="249" t="s">
        <v>145</v>
      </c>
      <c r="E294" s="250" t="s">
        <v>34</v>
      </c>
      <c r="F294" s="251" t="s">
        <v>1113</v>
      </c>
      <c r="G294" s="248"/>
      <c r="H294" s="250" t="s">
        <v>34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AT294" s="257" t="s">
        <v>145</v>
      </c>
      <c r="AU294" s="257" t="s">
        <v>86</v>
      </c>
      <c r="AV294" s="12" t="s">
        <v>25</v>
      </c>
      <c r="AW294" s="12" t="s">
        <v>41</v>
      </c>
      <c r="AX294" s="12" t="s">
        <v>78</v>
      </c>
      <c r="AY294" s="257" t="s">
        <v>136</v>
      </c>
    </row>
    <row r="295" s="13" customFormat="1">
      <c r="B295" s="258"/>
      <c r="C295" s="259"/>
      <c r="D295" s="249" t="s">
        <v>145</v>
      </c>
      <c r="E295" s="260" t="s">
        <v>34</v>
      </c>
      <c r="F295" s="261" t="s">
        <v>1114</v>
      </c>
      <c r="G295" s="259"/>
      <c r="H295" s="262">
        <v>50.469999999999999</v>
      </c>
      <c r="I295" s="263"/>
      <c r="J295" s="259"/>
      <c r="K295" s="259"/>
      <c r="L295" s="264"/>
      <c r="M295" s="265"/>
      <c r="N295" s="266"/>
      <c r="O295" s="266"/>
      <c r="P295" s="266"/>
      <c r="Q295" s="266"/>
      <c r="R295" s="266"/>
      <c r="S295" s="266"/>
      <c r="T295" s="267"/>
      <c r="AT295" s="268" t="s">
        <v>145</v>
      </c>
      <c r="AU295" s="268" t="s">
        <v>86</v>
      </c>
      <c r="AV295" s="13" t="s">
        <v>86</v>
      </c>
      <c r="AW295" s="13" t="s">
        <v>41</v>
      </c>
      <c r="AX295" s="13" t="s">
        <v>78</v>
      </c>
      <c r="AY295" s="268" t="s">
        <v>136</v>
      </c>
    </row>
    <row r="296" s="14" customFormat="1">
      <c r="B296" s="269"/>
      <c r="C296" s="270"/>
      <c r="D296" s="249" t="s">
        <v>145</v>
      </c>
      <c r="E296" s="271" t="s">
        <v>34</v>
      </c>
      <c r="F296" s="272" t="s">
        <v>148</v>
      </c>
      <c r="G296" s="270"/>
      <c r="H296" s="273">
        <v>50.469999999999999</v>
      </c>
      <c r="I296" s="274"/>
      <c r="J296" s="270"/>
      <c r="K296" s="270"/>
      <c r="L296" s="275"/>
      <c r="M296" s="276"/>
      <c r="N296" s="277"/>
      <c r="O296" s="277"/>
      <c r="P296" s="277"/>
      <c r="Q296" s="277"/>
      <c r="R296" s="277"/>
      <c r="S296" s="277"/>
      <c r="T296" s="278"/>
      <c r="AT296" s="279" t="s">
        <v>145</v>
      </c>
      <c r="AU296" s="279" t="s">
        <v>86</v>
      </c>
      <c r="AV296" s="14" t="s">
        <v>143</v>
      </c>
      <c r="AW296" s="14" t="s">
        <v>41</v>
      </c>
      <c r="AX296" s="14" t="s">
        <v>25</v>
      </c>
      <c r="AY296" s="279" t="s">
        <v>136</v>
      </c>
    </row>
    <row r="297" s="1" customFormat="1" ht="16.5" customHeight="1">
      <c r="B297" s="46"/>
      <c r="C297" s="283" t="s">
        <v>516</v>
      </c>
      <c r="D297" s="283" t="s">
        <v>390</v>
      </c>
      <c r="E297" s="284" t="s">
        <v>623</v>
      </c>
      <c r="F297" s="285" t="s">
        <v>624</v>
      </c>
      <c r="G297" s="286" t="s">
        <v>141</v>
      </c>
      <c r="H297" s="287">
        <v>4.1200000000000001</v>
      </c>
      <c r="I297" s="288"/>
      <c r="J297" s="289">
        <f>ROUND(I297*H297,2)</f>
        <v>0</v>
      </c>
      <c r="K297" s="285" t="s">
        <v>142</v>
      </c>
      <c r="L297" s="290"/>
      <c r="M297" s="291" t="s">
        <v>34</v>
      </c>
      <c r="N297" s="292" t="s">
        <v>49</v>
      </c>
      <c r="O297" s="47"/>
      <c r="P297" s="244">
        <f>O297*H297</f>
        <v>0</v>
      </c>
      <c r="Q297" s="244">
        <v>0.13100000000000001</v>
      </c>
      <c r="R297" s="244">
        <f>Q297*H297</f>
        <v>0.53972000000000009</v>
      </c>
      <c r="S297" s="244">
        <v>0</v>
      </c>
      <c r="T297" s="245">
        <f>S297*H297</f>
        <v>0</v>
      </c>
      <c r="AR297" s="24" t="s">
        <v>179</v>
      </c>
      <c r="AT297" s="24" t="s">
        <v>390</v>
      </c>
      <c r="AU297" s="24" t="s">
        <v>86</v>
      </c>
      <c r="AY297" s="24" t="s">
        <v>136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24" t="s">
        <v>25</v>
      </c>
      <c r="BK297" s="246">
        <f>ROUND(I297*H297,2)</f>
        <v>0</v>
      </c>
      <c r="BL297" s="24" t="s">
        <v>143</v>
      </c>
      <c r="BM297" s="24" t="s">
        <v>1115</v>
      </c>
    </row>
    <row r="298" s="12" customFormat="1">
      <c r="B298" s="247"/>
      <c r="C298" s="248"/>
      <c r="D298" s="249" t="s">
        <v>145</v>
      </c>
      <c r="E298" s="250" t="s">
        <v>34</v>
      </c>
      <c r="F298" s="251" t="s">
        <v>1116</v>
      </c>
      <c r="G298" s="248"/>
      <c r="H298" s="250" t="s">
        <v>34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AT298" s="257" t="s">
        <v>145</v>
      </c>
      <c r="AU298" s="257" t="s">
        <v>86</v>
      </c>
      <c r="AV298" s="12" t="s">
        <v>25</v>
      </c>
      <c r="AW298" s="12" t="s">
        <v>41</v>
      </c>
      <c r="AX298" s="12" t="s">
        <v>78</v>
      </c>
      <c r="AY298" s="257" t="s">
        <v>136</v>
      </c>
    </row>
    <row r="299" s="13" customFormat="1">
      <c r="B299" s="258"/>
      <c r="C299" s="259"/>
      <c r="D299" s="249" t="s">
        <v>145</v>
      </c>
      <c r="E299" s="260" t="s">
        <v>34</v>
      </c>
      <c r="F299" s="261" t="s">
        <v>1117</v>
      </c>
      <c r="G299" s="259"/>
      <c r="H299" s="262">
        <v>4.1200000000000001</v>
      </c>
      <c r="I299" s="263"/>
      <c r="J299" s="259"/>
      <c r="K299" s="259"/>
      <c r="L299" s="264"/>
      <c r="M299" s="265"/>
      <c r="N299" s="266"/>
      <c r="O299" s="266"/>
      <c r="P299" s="266"/>
      <c r="Q299" s="266"/>
      <c r="R299" s="266"/>
      <c r="S299" s="266"/>
      <c r="T299" s="267"/>
      <c r="AT299" s="268" t="s">
        <v>145</v>
      </c>
      <c r="AU299" s="268" t="s">
        <v>86</v>
      </c>
      <c r="AV299" s="13" t="s">
        <v>86</v>
      </c>
      <c r="AW299" s="13" t="s">
        <v>41</v>
      </c>
      <c r="AX299" s="13" t="s">
        <v>78</v>
      </c>
      <c r="AY299" s="268" t="s">
        <v>136</v>
      </c>
    </row>
    <row r="300" s="14" customFormat="1">
      <c r="B300" s="269"/>
      <c r="C300" s="270"/>
      <c r="D300" s="249" t="s">
        <v>145</v>
      </c>
      <c r="E300" s="271" t="s">
        <v>34</v>
      </c>
      <c r="F300" s="272" t="s">
        <v>148</v>
      </c>
      <c r="G300" s="270"/>
      <c r="H300" s="273">
        <v>4.1200000000000001</v>
      </c>
      <c r="I300" s="274"/>
      <c r="J300" s="270"/>
      <c r="K300" s="270"/>
      <c r="L300" s="275"/>
      <c r="M300" s="276"/>
      <c r="N300" s="277"/>
      <c r="O300" s="277"/>
      <c r="P300" s="277"/>
      <c r="Q300" s="277"/>
      <c r="R300" s="277"/>
      <c r="S300" s="277"/>
      <c r="T300" s="278"/>
      <c r="AT300" s="279" t="s">
        <v>145</v>
      </c>
      <c r="AU300" s="279" t="s">
        <v>86</v>
      </c>
      <c r="AV300" s="14" t="s">
        <v>143</v>
      </c>
      <c r="AW300" s="14" t="s">
        <v>41</v>
      </c>
      <c r="AX300" s="14" t="s">
        <v>25</v>
      </c>
      <c r="AY300" s="279" t="s">
        <v>136</v>
      </c>
    </row>
    <row r="301" s="1" customFormat="1" ht="63.75" customHeight="1">
      <c r="B301" s="46"/>
      <c r="C301" s="235" t="s">
        <v>523</v>
      </c>
      <c r="D301" s="235" t="s">
        <v>138</v>
      </c>
      <c r="E301" s="236" t="s">
        <v>1118</v>
      </c>
      <c r="F301" s="237" t="s">
        <v>1119</v>
      </c>
      <c r="G301" s="238" t="s">
        <v>141</v>
      </c>
      <c r="H301" s="239">
        <v>53</v>
      </c>
      <c r="I301" s="240"/>
      <c r="J301" s="241">
        <f>ROUND(I301*H301,2)</f>
        <v>0</v>
      </c>
      <c r="K301" s="237" t="s">
        <v>142</v>
      </c>
      <c r="L301" s="72"/>
      <c r="M301" s="242" t="s">
        <v>34</v>
      </c>
      <c r="N301" s="243" t="s">
        <v>49</v>
      </c>
      <c r="O301" s="47"/>
      <c r="P301" s="244">
        <f>O301*H301</f>
        <v>0</v>
      </c>
      <c r="Q301" s="244">
        <v>0</v>
      </c>
      <c r="R301" s="244">
        <f>Q301*H301</f>
        <v>0</v>
      </c>
      <c r="S301" s="244">
        <v>0</v>
      </c>
      <c r="T301" s="245">
        <f>S301*H301</f>
        <v>0</v>
      </c>
      <c r="AR301" s="24" t="s">
        <v>143</v>
      </c>
      <c r="AT301" s="24" t="s">
        <v>138</v>
      </c>
      <c r="AU301" s="24" t="s">
        <v>86</v>
      </c>
      <c r="AY301" s="24" t="s">
        <v>136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24" t="s">
        <v>25</v>
      </c>
      <c r="BK301" s="246">
        <f>ROUND(I301*H301,2)</f>
        <v>0</v>
      </c>
      <c r="BL301" s="24" t="s">
        <v>143</v>
      </c>
      <c r="BM301" s="24" t="s">
        <v>1120</v>
      </c>
    </row>
    <row r="302" s="12" customFormat="1">
      <c r="B302" s="247"/>
      <c r="C302" s="248"/>
      <c r="D302" s="249" t="s">
        <v>145</v>
      </c>
      <c r="E302" s="250" t="s">
        <v>34</v>
      </c>
      <c r="F302" s="251" t="s">
        <v>1121</v>
      </c>
      <c r="G302" s="248"/>
      <c r="H302" s="250" t="s">
        <v>34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AT302" s="257" t="s">
        <v>145</v>
      </c>
      <c r="AU302" s="257" t="s">
        <v>86</v>
      </c>
      <c r="AV302" s="12" t="s">
        <v>25</v>
      </c>
      <c r="AW302" s="12" t="s">
        <v>41</v>
      </c>
      <c r="AX302" s="12" t="s">
        <v>78</v>
      </c>
      <c r="AY302" s="257" t="s">
        <v>136</v>
      </c>
    </row>
    <row r="303" s="13" customFormat="1">
      <c r="B303" s="258"/>
      <c r="C303" s="259"/>
      <c r="D303" s="249" t="s">
        <v>145</v>
      </c>
      <c r="E303" s="260" t="s">
        <v>34</v>
      </c>
      <c r="F303" s="261" t="s">
        <v>1092</v>
      </c>
      <c r="G303" s="259"/>
      <c r="H303" s="262">
        <v>53</v>
      </c>
      <c r="I303" s="263"/>
      <c r="J303" s="259"/>
      <c r="K303" s="259"/>
      <c r="L303" s="264"/>
      <c r="M303" s="265"/>
      <c r="N303" s="266"/>
      <c r="O303" s="266"/>
      <c r="P303" s="266"/>
      <c r="Q303" s="266"/>
      <c r="R303" s="266"/>
      <c r="S303" s="266"/>
      <c r="T303" s="267"/>
      <c r="AT303" s="268" t="s">
        <v>145</v>
      </c>
      <c r="AU303" s="268" t="s">
        <v>86</v>
      </c>
      <c r="AV303" s="13" t="s">
        <v>86</v>
      </c>
      <c r="AW303" s="13" t="s">
        <v>41</v>
      </c>
      <c r="AX303" s="13" t="s">
        <v>78</v>
      </c>
      <c r="AY303" s="268" t="s">
        <v>136</v>
      </c>
    </row>
    <row r="304" s="14" customFormat="1">
      <c r="B304" s="269"/>
      <c r="C304" s="270"/>
      <c r="D304" s="249" t="s">
        <v>145</v>
      </c>
      <c r="E304" s="271" t="s">
        <v>34</v>
      </c>
      <c r="F304" s="272" t="s">
        <v>148</v>
      </c>
      <c r="G304" s="270"/>
      <c r="H304" s="273">
        <v>53</v>
      </c>
      <c r="I304" s="274"/>
      <c r="J304" s="270"/>
      <c r="K304" s="270"/>
      <c r="L304" s="275"/>
      <c r="M304" s="276"/>
      <c r="N304" s="277"/>
      <c r="O304" s="277"/>
      <c r="P304" s="277"/>
      <c r="Q304" s="277"/>
      <c r="R304" s="277"/>
      <c r="S304" s="277"/>
      <c r="T304" s="278"/>
      <c r="AT304" s="279" t="s">
        <v>145</v>
      </c>
      <c r="AU304" s="279" t="s">
        <v>86</v>
      </c>
      <c r="AV304" s="14" t="s">
        <v>143</v>
      </c>
      <c r="AW304" s="14" t="s">
        <v>41</v>
      </c>
      <c r="AX304" s="14" t="s">
        <v>25</v>
      </c>
      <c r="AY304" s="279" t="s">
        <v>136</v>
      </c>
    </row>
    <row r="305" s="1" customFormat="1" ht="51" customHeight="1">
      <c r="B305" s="46"/>
      <c r="C305" s="235" t="s">
        <v>529</v>
      </c>
      <c r="D305" s="235" t="s">
        <v>138</v>
      </c>
      <c r="E305" s="236" t="s">
        <v>1122</v>
      </c>
      <c r="F305" s="237" t="s">
        <v>1123</v>
      </c>
      <c r="G305" s="238" t="s">
        <v>141</v>
      </c>
      <c r="H305" s="239">
        <v>57</v>
      </c>
      <c r="I305" s="240"/>
      <c r="J305" s="241">
        <f>ROUND(I305*H305,2)</f>
        <v>0</v>
      </c>
      <c r="K305" s="237" t="s">
        <v>142</v>
      </c>
      <c r="L305" s="72"/>
      <c r="M305" s="242" t="s">
        <v>34</v>
      </c>
      <c r="N305" s="243" t="s">
        <v>49</v>
      </c>
      <c r="O305" s="47"/>
      <c r="P305" s="244">
        <f>O305*H305</f>
        <v>0</v>
      </c>
      <c r="Q305" s="244">
        <v>0.10362</v>
      </c>
      <c r="R305" s="244">
        <f>Q305*H305</f>
        <v>5.9063400000000001</v>
      </c>
      <c r="S305" s="244">
        <v>0</v>
      </c>
      <c r="T305" s="245">
        <f>S305*H305</f>
        <v>0</v>
      </c>
      <c r="AR305" s="24" t="s">
        <v>143</v>
      </c>
      <c r="AT305" s="24" t="s">
        <v>138</v>
      </c>
      <c r="AU305" s="24" t="s">
        <v>86</v>
      </c>
      <c r="AY305" s="24" t="s">
        <v>136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24" t="s">
        <v>25</v>
      </c>
      <c r="BK305" s="246">
        <f>ROUND(I305*H305,2)</f>
        <v>0</v>
      </c>
      <c r="BL305" s="24" t="s">
        <v>143</v>
      </c>
      <c r="BM305" s="24" t="s">
        <v>1124</v>
      </c>
    </row>
    <row r="306" s="12" customFormat="1">
      <c r="B306" s="247"/>
      <c r="C306" s="248"/>
      <c r="D306" s="249" t="s">
        <v>145</v>
      </c>
      <c r="E306" s="250" t="s">
        <v>34</v>
      </c>
      <c r="F306" s="251" t="s">
        <v>1125</v>
      </c>
      <c r="G306" s="248"/>
      <c r="H306" s="250" t="s">
        <v>34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AT306" s="257" t="s">
        <v>145</v>
      </c>
      <c r="AU306" s="257" t="s">
        <v>86</v>
      </c>
      <c r="AV306" s="12" t="s">
        <v>25</v>
      </c>
      <c r="AW306" s="12" t="s">
        <v>41</v>
      </c>
      <c r="AX306" s="12" t="s">
        <v>78</v>
      </c>
      <c r="AY306" s="257" t="s">
        <v>136</v>
      </c>
    </row>
    <row r="307" s="13" customFormat="1">
      <c r="B307" s="258"/>
      <c r="C307" s="259"/>
      <c r="D307" s="249" t="s">
        <v>145</v>
      </c>
      <c r="E307" s="260" t="s">
        <v>34</v>
      </c>
      <c r="F307" s="261" t="s">
        <v>547</v>
      </c>
      <c r="G307" s="259"/>
      <c r="H307" s="262">
        <v>57</v>
      </c>
      <c r="I307" s="263"/>
      <c r="J307" s="259"/>
      <c r="K307" s="259"/>
      <c r="L307" s="264"/>
      <c r="M307" s="265"/>
      <c r="N307" s="266"/>
      <c r="O307" s="266"/>
      <c r="P307" s="266"/>
      <c r="Q307" s="266"/>
      <c r="R307" s="266"/>
      <c r="S307" s="266"/>
      <c r="T307" s="267"/>
      <c r="AT307" s="268" t="s">
        <v>145</v>
      </c>
      <c r="AU307" s="268" t="s">
        <v>86</v>
      </c>
      <c r="AV307" s="13" t="s">
        <v>86</v>
      </c>
      <c r="AW307" s="13" t="s">
        <v>41</v>
      </c>
      <c r="AX307" s="13" t="s">
        <v>78</v>
      </c>
      <c r="AY307" s="268" t="s">
        <v>136</v>
      </c>
    </row>
    <row r="308" s="14" customFormat="1">
      <c r="B308" s="269"/>
      <c r="C308" s="270"/>
      <c r="D308" s="249" t="s">
        <v>145</v>
      </c>
      <c r="E308" s="271" t="s">
        <v>34</v>
      </c>
      <c r="F308" s="272" t="s">
        <v>148</v>
      </c>
      <c r="G308" s="270"/>
      <c r="H308" s="273">
        <v>57</v>
      </c>
      <c r="I308" s="274"/>
      <c r="J308" s="270"/>
      <c r="K308" s="270"/>
      <c r="L308" s="275"/>
      <c r="M308" s="276"/>
      <c r="N308" s="277"/>
      <c r="O308" s="277"/>
      <c r="P308" s="277"/>
      <c r="Q308" s="277"/>
      <c r="R308" s="277"/>
      <c r="S308" s="277"/>
      <c r="T308" s="278"/>
      <c r="AT308" s="279" t="s">
        <v>145</v>
      </c>
      <c r="AU308" s="279" t="s">
        <v>86</v>
      </c>
      <c r="AV308" s="14" t="s">
        <v>143</v>
      </c>
      <c r="AW308" s="14" t="s">
        <v>41</v>
      </c>
      <c r="AX308" s="14" t="s">
        <v>25</v>
      </c>
      <c r="AY308" s="279" t="s">
        <v>136</v>
      </c>
    </row>
    <row r="309" s="1" customFormat="1" ht="16.5" customHeight="1">
      <c r="B309" s="46"/>
      <c r="C309" s="283" t="s">
        <v>533</v>
      </c>
      <c r="D309" s="283" t="s">
        <v>390</v>
      </c>
      <c r="E309" s="284" t="s">
        <v>664</v>
      </c>
      <c r="F309" s="285" t="s">
        <v>665</v>
      </c>
      <c r="G309" s="286" t="s">
        <v>141</v>
      </c>
      <c r="H309" s="287">
        <v>58.710000000000001</v>
      </c>
      <c r="I309" s="288"/>
      <c r="J309" s="289">
        <f>ROUND(I309*H309,2)</f>
        <v>0</v>
      </c>
      <c r="K309" s="285" t="s">
        <v>142</v>
      </c>
      <c r="L309" s="290"/>
      <c r="M309" s="291" t="s">
        <v>34</v>
      </c>
      <c r="N309" s="292" t="s">
        <v>49</v>
      </c>
      <c r="O309" s="47"/>
      <c r="P309" s="244">
        <f>O309*H309</f>
        <v>0</v>
      </c>
      <c r="Q309" s="244">
        <v>0.17599999999999999</v>
      </c>
      <c r="R309" s="244">
        <f>Q309*H309</f>
        <v>10.33296</v>
      </c>
      <c r="S309" s="244">
        <v>0</v>
      </c>
      <c r="T309" s="245">
        <f>S309*H309</f>
        <v>0</v>
      </c>
      <c r="AR309" s="24" t="s">
        <v>179</v>
      </c>
      <c r="AT309" s="24" t="s">
        <v>390</v>
      </c>
      <c r="AU309" s="24" t="s">
        <v>86</v>
      </c>
      <c r="AY309" s="24" t="s">
        <v>136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24" t="s">
        <v>25</v>
      </c>
      <c r="BK309" s="246">
        <f>ROUND(I309*H309,2)</f>
        <v>0</v>
      </c>
      <c r="BL309" s="24" t="s">
        <v>143</v>
      </c>
      <c r="BM309" s="24" t="s">
        <v>1126</v>
      </c>
    </row>
    <row r="310" s="12" customFormat="1">
      <c r="B310" s="247"/>
      <c r="C310" s="248"/>
      <c r="D310" s="249" t="s">
        <v>145</v>
      </c>
      <c r="E310" s="250" t="s">
        <v>34</v>
      </c>
      <c r="F310" s="251" t="s">
        <v>1127</v>
      </c>
      <c r="G310" s="248"/>
      <c r="H310" s="250" t="s">
        <v>34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AT310" s="257" t="s">
        <v>145</v>
      </c>
      <c r="AU310" s="257" t="s">
        <v>86</v>
      </c>
      <c r="AV310" s="12" t="s">
        <v>25</v>
      </c>
      <c r="AW310" s="12" t="s">
        <v>41</v>
      </c>
      <c r="AX310" s="12" t="s">
        <v>78</v>
      </c>
      <c r="AY310" s="257" t="s">
        <v>136</v>
      </c>
    </row>
    <row r="311" s="13" customFormat="1">
      <c r="B311" s="258"/>
      <c r="C311" s="259"/>
      <c r="D311" s="249" t="s">
        <v>145</v>
      </c>
      <c r="E311" s="260" t="s">
        <v>34</v>
      </c>
      <c r="F311" s="261" t="s">
        <v>1128</v>
      </c>
      <c r="G311" s="259"/>
      <c r="H311" s="262">
        <v>58.710000000000001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AT311" s="268" t="s">
        <v>145</v>
      </c>
      <c r="AU311" s="268" t="s">
        <v>86</v>
      </c>
      <c r="AV311" s="13" t="s">
        <v>86</v>
      </c>
      <c r="AW311" s="13" t="s">
        <v>41</v>
      </c>
      <c r="AX311" s="13" t="s">
        <v>78</v>
      </c>
      <c r="AY311" s="268" t="s">
        <v>136</v>
      </c>
    </row>
    <row r="312" s="14" customFormat="1">
      <c r="B312" s="269"/>
      <c r="C312" s="270"/>
      <c r="D312" s="249" t="s">
        <v>145</v>
      </c>
      <c r="E312" s="271" t="s">
        <v>34</v>
      </c>
      <c r="F312" s="272" t="s">
        <v>148</v>
      </c>
      <c r="G312" s="270"/>
      <c r="H312" s="273">
        <v>58.710000000000001</v>
      </c>
      <c r="I312" s="274"/>
      <c r="J312" s="270"/>
      <c r="K312" s="270"/>
      <c r="L312" s="275"/>
      <c r="M312" s="276"/>
      <c r="N312" s="277"/>
      <c r="O312" s="277"/>
      <c r="P312" s="277"/>
      <c r="Q312" s="277"/>
      <c r="R312" s="277"/>
      <c r="S312" s="277"/>
      <c r="T312" s="278"/>
      <c r="AT312" s="279" t="s">
        <v>145</v>
      </c>
      <c r="AU312" s="279" t="s">
        <v>86</v>
      </c>
      <c r="AV312" s="14" t="s">
        <v>143</v>
      </c>
      <c r="AW312" s="14" t="s">
        <v>41</v>
      </c>
      <c r="AX312" s="14" t="s">
        <v>25</v>
      </c>
      <c r="AY312" s="279" t="s">
        <v>136</v>
      </c>
    </row>
    <row r="313" s="1" customFormat="1" ht="51" customHeight="1">
      <c r="B313" s="46"/>
      <c r="C313" s="235" t="s">
        <v>537</v>
      </c>
      <c r="D313" s="235" t="s">
        <v>138</v>
      </c>
      <c r="E313" s="236" t="s">
        <v>1129</v>
      </c>
      <c r="F313" s="237" t="s">
        <v>1130</v>
      </c>
      <c r="G313" s="238" t="s">
        <v>141</v>
      </c>
      <c r="H313" s="239">
        <v>410</v>
      </c>
      <c r="I313" s="240"/>
      <c r="J313" s="241">
        <f>ROUND(I313*H313,2)</f>
        <v>0</v>
      </c>
      <c r="K313" s="237" t="s">
        <v>142</v>
      </c>
      <c r="L313" s="72"/>
      <c r="M313" s="242" t="s">
        <v>34</v>
      </c>
      <c r="N313" s="243" t="s">
        <v>49</v>
      </c>
      <c r="O313" s="47"/>
      <c r="P313" s="244">
        <f>O313*H313</f>
        <v>0</v>
      </c>
      <c r="Q313" s="244">
        <v>0.10362</v>
      </c>
      <c r="R313" s="244">
        <f>Q313*H313</f>
        <v>42.484200000000001</v>
      </c>
      <c r="S313" s="244">
        <v>0</v>
      </c>
      <c r="T313" s="245">
        <f>S313*H313</f>
        <v>0</v>
      </c>
      <c r="AR313" s="24" t="s">
        <v>143</v>
      </c>
      <c r="AT313" s="24" t="s">
        <v>138</v>
      </c>
      <c r="AU313" s="24" t="s">
        <v>86</v>
      </c>
      <c r="AY313" s="24" t="s">
        <v>136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24" t="s">
        <v>25</v>
      </c>
      <c r="BK313" s="246">
        <f>ROUND(I313*H313,2)</f>
        <v>0</v>
      </c>
      <c r="BL313" s="24" t="s">
        <v>143</v>
      </c>
      <c r="BM313" s="24" t="s">
        <v>1131</v>
      </c>
    </row>
    <row r="314" s="12" customFormat="1">
      <c r="B314" s="247"/>
      <c r="C314" s="248"/>
      <c r="D314" s="249" t="s">
        <v>145</v>
      </c>
      <c r="E314" s="250" t="s">
        <v>34</v>
      </c>
      <c r="F314" s="251" t="s">
        <v>576</v>
      </c>
      <c r="G314" s="248"/>
      <c r="H314" s="250" t="s">
        <v>34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AT314" s="257" t="s">
        <v>145</v>
      </c>
      <c r="AU314" s="257" t="s">
        <v>86</v>
      </c>
      <c r="AV314" s="12" t="s">
        <v>25</v>
      </c>
      <c r="AW314" s="12" t="s">
        <v>41</v>
      </c>
      <c r="AX314" s="12" t="s">
        <v>78</v>
      </c>
      <c r="AY314" s="257" t="s">
        <v>136</v>
      </c>
    </row>
    <row r="315" s="13" customFormat="1">
      <c r="B315" s="258"/>
      <c r="C315" s="259"/>
      <c r="D315" s="249" t="s">
        <v>145</v>
      </c>
      <c r="E315" s="260" t="s">
        <v>34</v>
      </c>
      <c r="F315" s="261" t="s">
        <v>1020</v>
      </c>
      <c r="G315" s="259"/>
      <c r="H315" s="262">
        <v>410</v>
      </c>
      <c r="I315" s="263"/>
      <c r="J315" s="259"/>
      <c r="K315" s="259"/>
      <c r="L315" s="264"/>
      <c r="M315" s="265"/>
      <c r="N315" s="266"/>
      <c r="O315" s="266"/>
      <c r="P315" s="266"/>
      <c r="Q315" s="266"/>
      <c r="R315" s="266"/>
      <c r="S315" s="266"/>
      <c r="T315" s="267"/>
      <c r="AT315" s="268" t="s">
        <v>145</v>
      </c>
      <c r="AU315" s="268" t="s">
        <v>86</v>
      </c>
      <c r="AV315" s="13" t="s">
        <v>86</v>
      </c>
      <c r="AW315" s="13" t="s">
        <v>41</v>
      </c>
      <c r="AX315" s="13" t="s">
        <v>78</v>
      </c>
      <c r="AY315" s="268" t="s">
        <v>136</v>
      </c>
    </row>
    <row r="316" s="14" customFormat="1">
      <c r="B316" s="269"/>
      <c r="C316" s="270"/>
      <c r="D316" s="249" t="s">
        <v>145</v>
      </c>
      <c r="E316" s="271" t="s">
        <v>34</v>
      </c>
      <c r="F316" s="272" t="s">
        <v>148</v>
      </c>
      <c r="G316" s="270"/>
      <c r="H316" s="273">
        <v>410</v>
      </c>
      <c r="I316" s="274"/>
      <c r="J316" s="270"/>
      <c r="K316" s="270"/>
      <c r="L316" s="275"/>
      <c r="M316" s="276"/>
      <c r="N316" s="277"/>
      <c r="O316" s="277"/>
      <c r="P316" s="277"/>
      <c r="Q316" s="277"/>
      <c r="R316" s="277"/>
      <c r="S316" s="277"/>
      <c r="T316" s="278"/>
      <c r="AT316" s="279" t="s">
        <v>145</v>
      </c>
      <c r="AU316" s="279" t="s">
        <v>86</v>
      </c>
      <c r="AV316" s="14" t="s">
        <v>143</v>
      </c>
      <c r="AW316" s="14" t="s">
        <v>41</v>
      </c>
      <c r="AX316" s="14" t="s">
        <v>25</v>
      </c>
      <c r="AY316" s="279" t="s">
        <v>136</v>
      </c>
    </row>
    <row r="317" s="1" customFormat="1" ht="16.5" customHeight="1">
      <c r="B317" s="46"/>
      <c r="C317" s="283" t="s">
        <v>543</v>
      </c>
      <c r="D317" s="283" t="s">
        <v>390</v>
      </c>
      <c r="E317" s="284" t="s">
        <v>664</v>
      </c>
      <c r="F317" s="285" t="s">
        <v>665</v>
      </c>
      <c r="G317" s="286" t="s">
        <v>141</v>
      </c>
      <c r="H317" s="287">
        <v>414.10000000000002</v>
      </c>
      <c r="I317" s="288"/>
      <c r="J317" s="289">
        <f>ROUND(I317*H317,2)</f>
        <v>0</v>
      </c>
      <c r="K317" s="285" t="s">
        <v>142</v>
      </c>
      <c r="L317" s="290"/>
      <c r="M317" s="291" t="s">
        <v>34</v>
      </c>
      <c r="N317" s="292" t="s">
        <v>49</v>
      </c>
      <c r="O317" s="47"/>
      <c r="P317" s="244">
        <f>O317*H317</f>
        <v>0</v>
      </c>
      <c r="Q317" s="244">
        <v>0.17599999999999999</v>
      </c>
      <c r="R317" s="244">
        <f>Q317*H317</f>
        <v>72.881600000000006</v>
      </c>
      <c r="S317" s="244">
        <v>0</v>
      </c>
      <c r="T317" s="245">
        <f>S317*H317</f>
        <v>0</v>
      </c>
      <c r="AR317" s="24" t="s">
        <v>179</v>
      </c>
      <c r="AT317" s="24" t="s">
        <v>390</v>
      </c>
      <c r="AU317" s="24" t="s">
        <v>86</v>
      </c>
      <c r="AY317" s="24" t="s">
        <v>136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24" t="s">
        <v>25</v>
      </c>
      <c r="BK317" s="246">
        <f>ROUND(I317*H317,2)</f>
        <v>0</v>
      </c>
      <c r="BL317" s="24" t="s">
        <v>143</v>
      </c>
      <c r="BM317" s="24" t="s">
        <v>1132</v>
      </c>
    </row>
    <row r="318" s="12" customFormat="1">
      <c r="B318" s="247"/>
      <c r="C318" s="248"/>
      <c r="D318" s="249" t="s">
        <v>145</v>
      </c>
      <c r="E318" s="250" t="s">
        <v>34</v>
      </c>
      <c r="F318" s="251" t="s">
        <v>1133</v>
      </c>
      <c r="G318" s="248"/>
      <c r="H318" s="250" t="s">
        <v>34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AT318" s="257" t="s">
        <v>145</v>
      </c>
      <c r="AU318" s="257" t="s">
        <v>86</v>
      </c>
      <c r="AV318" s="12" t="s">
        <v>25</v>
      </c>
      <c r="AW318" s="12" t="s">
        <v>41</v>
      </c>
      <c r="AX318" s="12" t="s">
        <v>78</v>
      </c>
      <c r="AY318" s="257" t="s">
        <v>136</v>
      </c>
    </row>
    <row r="319" s="13" customFormat="1">
      <c r="B319" s="258"/>
      <c r="C319" s="259"/>
      <c r="D319" s="249" t="s">
        <v>145</v>
      </c>
      <c r="E319" s="260" t="s">
        <v>34</v>
      </c>
      <c r="F319" s="261" t="s">
        <v>1134</v>
      </c>
      <c r="G319" s="259"/>
      <c r="H319" s="262">
        <v>414.10000000000002</v>
      </c>
      <c r="I319" s="263"/>
      <c r="J319" s="259"/>
      <c r="K319" s="259"/>
      <c r="L319" s="264"/>
      <c r="M319" s="265"/>
      <c r="N319" s="266"/>
      <c r="O319" s="266"/>
      <c r="P319" s="266"/>
      <c r="Q319" s="266"/>
      <c r="R319" s="266"/>
      <c r="S319" s="266"/>
      <c r="T319" s="267"/>
      <c r="AT319" s="268" t="s">
        <v>145</v>
      </c>
      <c r="AU319" s="268" t="s">
        <v>86</v>
      </c>
      <c r="AV319" s="13" t="s">
        <v>86</v>
      </c>
      <c r="AW319" s="13" t="s">
        <v>41</v>
      </c>
      <c r="AX319" s="13" t="s">
        <v>78</v>
      </c>
      <c r="AY319" s="268" t="s">
        <v>136</v>
      </c>
    </row>
    <row r="320" s="14" customFormat="1">
      <c r="B320" s="269"/>
      <c r="C320" s="270"/>
      <c r="D320" s="249" t="s">
        <v>145</v>
      </c>
      <c r="E320" s="271" t="s">
        <v>34</v>
      </c>
      <c r="F320" s="272" t="s">
        <v>148</v>
      </c>
      <c r="G320" s="270"/>
      <c r="H320" s="273">
        <v>414.10000000000002</v>
      </c>
      <c r="I320" s="274"/>
      <c r="J320" s="270"/>
      <c r="K320" s="270"/>
      <c r="L320" s="275"/>
      <c r="M320" s="276"/>
      <c r="N320" s="277"/>
      <c r="O320" s="277"/>
      <c r="P320" s="277"/>
      <c r="Q320" s="277"/>
      <c r="R320" s="277"/>
      <c r="S320" s="277"/>
      <c r="T320" s="278"/>
      <c r="AT320" s="279" t="s">
        <v>145</v>
      </c>
      <c r="AU320" s="279" t="s">
        <v>86</v>
      </c>
      <c r="AV320" s="14" t="s">
        <v>143</v>
      </c>
      <c r="AW320" s="14" t="s">
        <v>41</v>
      </c>
      <c r="AX320" s="14" t="s">
        <v>25</v>
      </c>
      <c r="AY320" s="279" t="s">
        <v>136</v>
      </c>
    </row>
    <row r="321" s="11" customFormat="1" ht="29.88" customHeight="1">
      <c r="B321" s="219"/>
      <c r="C321" s="220"/>
      <c r="D321" s="221" t="s">
        <v>77</v>
      </c>
      <c r="E321" s="233" t="s">
        <v>179</v>
      </c>
      <c r="F321" s="233" t="s">
        <v>770</v>
      </c>
      <c r="G321" s="220"/>
      <c r="H321" s="220"/>
      <c r="I321" s="223"/>
      <c r="J321" s="234">
        <f>BK321</f>
        <v>0</v>
      </c>
      <c r="K321" s="220"/>
      <c r="L321" s="225"/>
      <c r="M321" s="226"/>
      <c r="N321" s="227"/>
      <c r="O321" s="227"/>
      <c r="P321" s="228">
        <f>SUM(P322:P334)</f>
        <v>0</v>
      </c>
      <c r="Q321" s="227"/>
      <c r="R321" s="228">
        <f>SUM(R322:R334)</f>
        <v>0.48592400000000002</v>
      </c>
      <c r="S321" s="227"/>
      <c r="T321" s="229">
        <f>SUM(T322:T334)</f>
        <v>0</v>
      </c>
      <c r="AR321" s="230" t="s">
        <v>25</v>
      </c>
      <c r="AT321" s="231" t="s">
        <v>77</v>
      </c>
      <c r="AU321" s="231" t="s">
        <v>25</v>
      </c>
      <c r="AY321" s="230" t="s">
        <v>136</v>
      </c>
      <c r="BK321" s="232">
        <f>SUM(BK322:BK334)</f>
        <v>0</v>
      </c>
    </row>
    <row r="322" s="1" customFormat="1" ht="16.5" customHeight="1">
      <c r="B322" s="46"/>
      <c r="C322" s="235" t="s">
        <v>547</v>
      </c>
      <c r="D322" s="235" t="s">
        <v>138</v>
      </c>
      <c r="E322" s="236" t="s">
        <v>776</v>
      </c>
      <c r="F322" s="237" t="s">
        <v>777</v>
      </c>
      <c r="G322" s="238" t="s">
        <v>254</v>
      </c>
      <c r="H322" s="239">
        <v>1</v>
      </c>
      <c r="I322" s="240"/>
      <c r="J322" s="241">
        <f>ROUND(I322*H322,2)</f>
        <v>0</v>
      </c>
      <c r="K322" s="237" t="s">
        <v>142</v>
      </c>
      <c r="L322" s="72"/>
      <c r="M322" s="242" t="s">
        <v>34</v>
      </c>
      <c r="N322" s="243" t="s">
        <v>49</v>
      </c>
      <c r="O322" s="47"/>
      <c r="P322" s="244">
        <f>O322*H322</f>
        <v>0</v>
      </c>
      <c r="Q322" s="244">
        <v>0.42080000000000001</v>
      </c>
      <c r="R322" s="244">
        <f>Q322*H322</f>
        <v>0.42080000000000001</v>
      </c>
      <c r="S322" s="244">
        <v>0</v>
      </c>
      <c r="T322" s="245">
        <f>S322*H322</f>
        <v>0</v>
      </c>
      <c r="AR322" s="24" t="s">
        <v>143</v>
      </c>
      <c r="AT322" s="24" t="s">
        <v>138</v>
      </c>
      <c r="AU322" s="24" t="s">
        <v>86</v>
      </c>
      <c r="AY322" s="24" t="s">
        <v>136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24" t="s">
        <v>25</v>
      </c>
      <c r="BK322" s="246">
        <f>ROUND(I322*H322,2)</f>
        <v>0</v>
      </c>
      <c r="BL322" s="24" t="s">
        <v>143</v>
      </c>
      <c r="BM322" s="24" t="s">
        <v>1135</v>
      </c>
    </row>
    <row r="323" s="1" customFormat="1" ht="25.5" customHeight="1">
      <c r="B323" s="46"/>
      <c r="C323" s="235" t="s">
        <v>551</v>
      </c>
      <c r="D323" s="235" t="s">
        <v>138</v>
      </c>
      <c r="E323" s="236" t="s">
        <v>784</v>
      </c>
      <c r="F323" s="237" t="s">
        <v>785</v>
      </c>
      <c r="G323" s="238" t="s">
        <v>226</v>
      </c>
      <c r="H323" s="239">
        <v>2.8260000000000001</v>
      </c>
      <c r="I323" s="240"/>
      <c r="J323" s="241">
        <f>ROUND(I323*H323,2)</f>
        <v>0</v>
      </c>
      <c r="K323" s="237" t="s">
        <v>142</v>
      </c>
      <c r="L323" s="72"/>
      <c r="M323" s="242" t="s">
        <v>34</v>
      </c>
      <c r="N323" s="243" t="s">
        <v>49</v>
      </c>
      <c r="O323" s="47"/>
      <c r="P323" s="244">
        <f>O323*H323</f>
        <v>0</v>
      </c>
      <c r="Q323" s="244">
        <v>0</v>
      </c>
      <c r="R323" s="244">
        <f>Q323*H323</f>
        <v>0</v>
      </c>
      <c r="S323" s="244">
        <v>0</v>
      </c>
      <c r="T323" s="245">
        <f>S323*H323</f>
        <v>0</v>
      </c>
      <c r="AR323" s="24" t="s">
        <v>143</v>
      </c>
      <c r="AT323" s="24" t="s">
        <v>138</v>
      </c>
      <c r="AU323" s="24" t="s">
        <v>86</v>
      </c>
      <c r="AY323" s="24" t="s">
        <v>136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24" t="s">
        <v>25</v>
      </c>
      <c r="BK323" s="246">
        <f>ROUND(I323*H323,2)</f>
        <v>0</v>
      </c>
      <c r="BL323" s="24" t="s">
        <v>143</v>
      </c>
      <c r="BM323" s="24" t="s">
        <v>1136</v>
      </c>
    </row>
    <row r="324" s="12" customFormat="1">
      <c r="B324" s="247"/>
      <c r="C324" s="248"/>
      <c r="D324" s="249" t="s">
        <v>145</v>
      </c>
      <c r="E324" s="250" t="s">
        <v>34</v>
      </c>
      <c r="F324" s="251" t="s">
        <v>1137</v>
      </c>
      <c r="G324" s="248"/>
      <c r="H324" s="250" t="s">
        <v>34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AT324" s="257" t="s">
        <v>145</v>
      </c>
      <c r="AU324" s="257" t="s">
        <v>86</v>
      </c>
      <c r="AV324" s="12" t="s">
        <v>25</v>
      </c>
      <c r="AW324" s="12" t="s">
        <v>41</v>
      </c>
      <c r="AX324" s="12" t="s">
        <v>78</v>
      </c>
      <c r="AY324" s="257" t="s">
        <v>136</v>
      </c>
    </row>
    <row r="325" s="13" customFormat="1">
      <c r="B325" s="258"/>
      <c r="C325" s="259"/>
      <c r="D325" s="249" t="s">
        <v>145</v>
      </c>
      <c r="E325" s="260" t="s">
        <v>34</v>
      </c>
      <c r="F325" s="261" t="s">
        <v>1138</v>
      </c>
      <c r="G325" s="259"/>
      <c r="H325" s="262">
        <v>2.8260000000000001</v>
      </c>
      <c r="I325" s="263"/>
      <c r="J325" s="259"/>
      <c r="K325" s="259"/>
      <c r="L325" s="264"/>
      <c r="M325" s="265"/>
      <c r="N325" s="266"/>
      <c r="O325" s="266"/>
      <c r="P325" s="266"/>
      <c r="Q325" s="266"/>
      <c r="R325" s="266"/>
      <c r="S325" s="266"/>
      <c r="T325" s="267"/>
      <c r="AT325" s="268" t="s">
        <v>145</v>
      </c>
      <c r="AU325" s="268" t="s">
        <v>86</v>
      </c>
      <c r="AV325" s="13" t="s">
        <v>86</v>
      </c>
      <c r="AW325" s="13" t="s">
        <v>41</v>
      </c>
      <c r="AX325" s="13" t="s">
        <v>78</v>
      </c>
      <c r="AY325" s="268" t="s">
        <v>136</v>
      </c>
    </row>
    <row r="326" s="14" customFormat="1">
      <c r="B326" s="269"/>
      <c r="C326" s="270"/>
      <c r="D326" s="249" t="s">
        <v>145</v>
      </c>
      <c r="E326" s="271" t="s">
        <v>34</v>
      </c>
      <c r="F326" s="272" t="s">
        <v>148</v>
      </c>
      <c r="G326" s="270"/>
      <c r="H326" s="273">
        <v>2.8260000000000001</v>
      </c>
      <c r="I326" s="274"/>
      <c r="J326" s="270"/>
      <c r="K326" s="270"/>
      <c r="L326" s="275"/>
      <c r="M326" s="276"/>
      <c r="N326" s="277"/>
      <c r="O326" s="277"/>
      <c r="P326" s="277"/>
      <c r="Q326" s="277"/>
      <c r="R326" s="277"/>
      <c r="S326" s="277"/>
      <c r="T326" s="278"/>
      <c r="AT326" s="279" t="s">
        <v>145</v>
      </c>
      <c r="AU326" s="279" t="s">
        <v>86</v>
      </c>
      <c r="AV326" s="14" t="s">
        <v>143</v>
      </c>
      <c r="AW326" s="14" t="s">
        <v>41</v>
      </c>
      <c r="AX326" s="14" t="s">
        <v>25</v>
      </c>
      <c r="AY326" s="279" t="s">
        <v>136</v>
      </c>
    </row>
    <row r="327" s="1" customFormat="1" ht="16.5" customHeight="1">
      <c r="B327" s="46"/>
      <c r="C327" s="235" t="s">
        <v>553</v>
      </c>
      <c r="D327" s="235" t="s">
        <v>138</v>
      </c>
      <c r="E327" s="236" t="s">
        <v>789</v>
      </c>
      <c r="F327" s="237" t="s">
        <v>790</v>
      </c>
      <c r="G327" s="238" t="s">
        <v>141</v>
      </c>
      <c r="H327" s="239">
        <v>16.199999999999999</v>
      </c>
      <c r="I327" s="240"/>
      <c r="J327" s="241">
        <f>ROUND(I327*H327,2)</f>
        <v>0</v>
      </c>
      <c r="K327" s="237" t="s">
        <v>142</v>
      </c>
      <c r="L327" s="72"/>
      <c r="M327" s="242" t="s">
        <v>34</v>
      </c>
      <c r="N327" s="243" t="s">
        <v>49</v>
      </c>
      <c r="O327" s="47"/>
      <c r="P327" s="244">
        <f>O327*H327</f>
        <v>0</v>
      </c>
      <c r="Q327" s="244">
        <v>0.0040200000000000001</v>
      </c>
      <c r="R327" s="244">
        <f>Q327*H327</f>
        <v>0.065124000000000001</v>
      </c>
      <c r="S327" s="244">
        <v>0</v>
      </c>
      <c r="T327" s="245">
        <f>S327*H327</f>
        <v>0</v>
      </c>
      <c r="AR327" s="24" t="s">
        <v>143</v>
      </c>
      <c r="AT327" s="24" t="s">
        <v>138</v>
      </c>
      <c r="AU327" s="24" t="s">
        <v>86</v>
      </c>
      <c r="AY327" s="24" t="s">
        <v>136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24" t="s">
        <v>25</v>
      </c>
      <c r="BK327" s="246">
        <f>ROUND(I327*H327,2)</f>
        <v>0</v>
      </c>
      <c r="BL327" s="24" t="s">
        <v>143</v>
      </c>
      <c r="BM327" s="24" t="s">
        <v>1139</v>
      </c>
    </row>
    <row r="328" s="12" customFormat="1">
      <c r="B328" s="247"/>
      <c r="C328" s="248"/>
      <c r="D328" s="249" t="s">
        <v>145</v>
      </c>
      <c r="E328" s="250" t="s">
        <v>34</v>
      </c>
      <c r="F328" s="251" t="s">
        <v>351</v>
      </c>
      <c r="G328" s="248"/>
      <c r="H328" s="250" t="s">
        <v>34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AT328" s="257" t="s">
        <v>145</v>
      </c>
      <c r="AU328" s="257" t="s">
        <v>86</v>
      </c>
      <c r="AV328" s="12" t="s">
        <v>25</v>
      </c>
      <c r="AW328" s="12" t="s">
        <v>41</v>
      </c>
      <c r="AX328" s="12" t="s">
        <v>78</v>
      </c>
      <c r="AY328" s="257" t="s">
        <v>136</v>
      </c>
    </row>
    <row r="329" s="13" customFormat="1">
      <c r="B329" s="258"/>
      <c r="C329" s="259"/>
      <c r="D329" s="249" t="s">
        <v>145</v>
      </c>
      <c r="E329" s="260" t="s">
        <v>34</v>
      </c>
      <c r="F329" s="261" t="s">
        <v>1140</v>
      </c>
      <c r="G329" s="259"/>
      <c r="H329" s="262">
        <v>16.199999999999999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AT329" s="268" t="s">
        <v>145</v>
      </c>
      <c r="AU329" s="268" t="s">
        <v>86</v>
      </c>
      <c r="AV329" s="13" t="s">
        <v>86</v>
      </c>
      <c r="AW329" s="13" t="s">
        <v>41</v>
      </c>
      <c r="AX329" s="13" t="s">
        <v>78</v>
      </c>
      <c r="AY329" s="268" t="s">
        <v>136</v>
      </c>
    </row>
    <row r="330" s="14" customFormat="1">
      <c r="B330" s="269"/>
      <c r="C330" s="270"/>
      <c r="D330" s="249" t="s">
        <v>145</v>
      </c>
      <c r="E330" s="271" t="s">
        <v>34</v>
      </c>
      <c r="F330" s="272" t="s">
        <v>148</v>
      </c>
      <c r="G330" s="270"/>
      <c r="H330" s="273">
        <v>16.199999999999999</v>
      </c>
      <c r="I330" s="274"/>
      <c r="J330" s="270"/>
      <c r="K330" s="270"/>
      <c r="L330" s="275"/>
      <c r="M330" s="276"/>
      <c r="N330" s="277"/>
      <c r="O330" s="277"/>
      <c r="P330" s="277"/>
      <c r="Q330" s="277"/>
      <c r="R330" s="277"/>
      <c r="S330" s="277"/>
      <c r="T330" s="278"/>
      <c r="AT330" s="279" t="s">
        <v>145</v>
      </c>
      <c r="AU330" s="279" t="s">
        <v>86</v>
      </c>
      <c r="AV330" s="14" t="s">
        <v>143</v>
      </c>
      <c r="AW330" s="14" t="s">
        <v>41</v>
      </c>
      <c r="AX330" s="14" t="s">
        <v>25</v>
      </c>
      <c r="AY330" s="279" t="s">
        <v>136</v>
      </c>
    </row>
    <row r="331" s="1" customFormat="1" ht="16.5" customHeight="1">
      <c r="B331" s="46"/>
      <c r="C331" s="235" t="s">
        <v>556</v>
      </c>
      <c r="D331" s="235" t="s">
        <v>138</v>
      </c>
      <c r="E331" s="236" t="s">
        <v>1141</v>
      </c>
      <c r="F331" s="237" t="s">
        <v>795</v>
      </c>
      <c r="G331" s="238" t="s">
        <v>209</v>
      </c>
      <c r="H331" s="239">
        <v>22.5</v>
      </c>
      <c r="I331" s="240"/>
      <c r="J331" s="241">
        <f>ROUND(I331*H331,2)</f>
        <v>0</v>
      </c>
      <c r="K331" s="237" t="s">
        <v>34</v>
      </c>
      <c r="L331" s="72"/>
      <c r="M331" s="242" t="s">
        <v>34</v>
      </c>
      <c r="N331" s="243" t="s">
        <v>49</v>
      </c>
      <c r="O331" s="47"/>
      <c r="P331" s="244">
        <f>O331*H331</f>
        <v>0</v>
      </c>
      <c r="Q331" s="244">
        <v>0</v>
      </c>
      <c r="R331" s="244">
        <f>Q331*H331</f>
        <v>0</v>
      </c>
      <c r="S331" s="244">
        <v>0</v>
      </c>
      <c r="T331" s="245">
        <f>S331*H331</f>
        <v>0</v>
      </c>
      <c r="AR331" s="24" t="s">
        <v>143</v>
      </c>
      <c r="AT331" s="24" t="s">
        <v>138</v>
      </c>
      <c r="AU331" s="24" t="s">
        <v>86</v>
      </c>
      <c r="AY331" s="24" t="s">
        <v>136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24" t="s">
        <v>25</v>
      </c>
      <c r="BK331" s="246">
        <f>ROUND(I331*H331,2)</f>
        <v>0</v>
      </c>
      <c r="BL331" s="24" t="s">
        <v>143</v>
      </c>
      <c r="BM331" s="24" t="s">
        <v>1142</v>
      </c>
    </row>
    <row r="332" s="12" customFormat="1">
      <c r="B332" s="247"/>
      <c r="C332" s="248"/>
      <c r="D332" s="249" t="s">
        <v>145</v>
      </c>
      <c r="E332" s="250" t="s">
        <v>34</v>
      </c>
      <c r="F332" s="251" t="s">
        <v>399</v>
      </c>
      <c r="G332" s="248"/>
      <c r="H332" s="250" t="s">
        <v>34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AT332" s="257" t="s">
        <v>145</v>
      </c>
      <c r="AU332" s="257" t="s">
        <v>86</v>
      </c>
      <c r="AV332" s="12" t="s">
        <v>25</v>
      </c>
      <c r="AW332" s="12" t="s">
        <v>41</v>
      </c>
      <c r="AX332" s="12" t="s">
        <v>78</v>
      </c>
      <c r="AY332" s="257" t="s">
        <v>136</v>
      </c>
    </row>
    <row r="333" s="13" customFormat="1">
      <c r="B333" s="258"/>
      <c r="C333" s="259"/>
      <c r="D333" s="249" t="s">
        <v>145</v>
      </c>
      <c r="E333" s="260" t="s">
        <v>34</v>
      </c>
      <c r="F333" s="261" t="s">
        <v>1143</v>
      </c>
      <c r="G333" s="259"/>
      <c r="H333" s="262">
        <v>22.5</v>
      </c>
      <c r="I333" s="263"/>
      <c r="J333" s="259"/>
      <c r="K333" s="259"/>
      <c r="L333" s="264"/>
      <c r="M333" s="265"/>
      <c r="N333" s="266"/>
      <c r="O333" s="266"/>
      <c r="P333" s="266"/>
      <c r="Q333" s="266"/>
      <c r="R333" s="266"/>
      <c r="S333" s="266"/>
      <c r="T333" s="267"/>
      <c r="AT333" s="268" t="s">
        <v>145</v>
      </c>
      <c r="AU333" s="268" t="s">
        <v>86</v>
      </c>
      <c r="AV333" s="13" t="s">
        <v>86</v>
      </c>
      <c r="AW333" s="13" t="s">
        <v>41</v>
      </c>
      <c r="AX333" s="13" t="s">
        <v>78</v>
      </c>
      <c r="AY333" s="268" t="s">
        <v>136</v>
      </c>
    </row>
    <row r="334" s="14" customFormat="1">
      <c r="B334" s="269"/>
      <c r="C334" s="270"/>
      <c r="D334" s="249" t="s">
        <v>145</v>
      </c>
      <c r="E334" s="271" t="s">
        <v>34</v>
      </c>
      <c r="F334" s="272" t="s">
        <v>148</v>
      </c>
      <c r="G334" s="270"/>
      <c r="H334" s="273">
        <v>22.5</v>
      </c>
      <c r="I334" s="274"/>
      <c r="J334" s="270"/>
      <c r="K334" s="270"/>
      <c r="L334" s="275"/>
      <c r="M334" s="276"/>
      <c r="N334" s="277"/>
      <c r="O334" s="277"/>
      <c r="P334" s="277"/>
      <c r="Q334" s="277"/>
      <c r="R334" s="277"/>
      <c r="S334" s="277"/>
      <c r="T334" s="278"/>
      <c r="AT334" s="279" t="s">
        <v>145</v>
      </c>
      <c r="AU334" s="279" t="s">
        <v>86</v>
      </c>
      <c r="AV334" s="14" t="s">
        <v>143</v>
      </c>
      <c r="AW334" s="14" t="s">
        <v>41</v>
      </c>
      <c r="AX334" s="14" t="s">
        <v>25</v>
      </c>
      <c r="AY334" s="279" t="s">
        <v>136</v>
      </c>
    </row>
    <row r="335" s="11" customFormat="1" ht="29.88" customHeight="1">
      <c r="B335" s="219"/>
      <c r="C335" s="220"/>
      <c r="D335" s="221" t="s">
        <v>77</v>
      </c>
      <c r="E335" s="233" t="s">
        <v>181</v>
      </c>
      <c r="F335" s="233" t="s">
        <v>250</v>
      </c>
      <c r="G335" s="220"/>
      <c r="H335" s="220"/>
      <c r="I335" s="223"/>
      <c r="J335" s="234">
        <f>BK335</f>
        <v>0</v>
      </c>
      <c r="K335" s="220"/>
      <c r="L335" s="225"/>
      <c r="M335" s="226"/>
      <c r="N335" s="227"/>
      <c r="O335" s="227"/>
      <c r="P335" s="228">
        <f>SUM(P336:P416)</f>
        <v>0</v>
      </c>
      <c r="Q335" s="227"/>
      <c r="R335" s="228">
        <f>SUM(R336:R416)</f>
        <v>35.490660320000003</v>
      </c>
      <c r="S335" s="227"/>
      <c r="T335" s="229">
        <f>SUM(T336:T416)</f>
        <v>0.067500000000000004</v>
      </c>
      <c r="AR335" s="230" t="s">
        <v>25</v>
      </c>
      <c r="AT335" s="231" t="s">
        <v>77</v>
      </c>
      <c r="AU335" s="231" t="s">
        <v>25</v>
      </c>
      <c r="AY335" s="230" t="s">
        <v>136</v>
      </c>
      <c r="BK335" s="232">
        <f>SUM(BK336:BK416)</f>
        <v>0</v>
      </c>
    </row>
    <row r="336" s="1" customFormat="1" ht="25.5" customHeight="1">
      <c r="B336" s="46"/>
      <c r="C336" s="235" t="s">
        <v>558</v>
      </c>
      <c r="D336" s="235" t="s">
        <v>138</v>
      </c>
      <c r="E336" s="236" t="s">
        <v>799</v>
      </c>
      <c r="F336" s="237" t="s">
        <v>800</v>
      </c>
      <c r="G336" s="238" t="s">
        <v>254</v>
      </c>
      <c r="H336" s="239">
        <v>3</v>
      </c>
      <c r="I336" s="240"/>
      <c r="J336" s="241">
        <f>ROUND(I336*H336,2)</f>
        <v>0</v>
      </c>
      <c r="K336" s="237" t="s">
        <v>142</v>
      </c>
      <c r="L336" s="72"/>
      <c r="M336" s="242" t="s">
        <v>34</v>
      </c>
      <c r="N336" s="243" t="s">
        <v>49</v>
      </c>
      <c r="O336" s="47"/>
      <c r="P336" s="244">
        <f>O336*H336</f>
        <v>0</v>
      </c>
      <c r="Q336" s="244">
        <v>0.00069999999999999999</v>
      </c>
      <c r="R336" s="244">
        <f>Q336*H336</f>
        <v>0.0020999999999999999</v>
      </c>
      <c r="S336" s="244">
        <v>0</v>
      </c>
      <c r="T336" s="245">
        <f>S336*H336</f>
        <v>0</v>
      </c>
      <c r="AR336" s="24" t="s">
        <v>143</v>
      </c>
      <c r="AT336" s="24" t="s">
        <v>138</v>
      </c>
      <c r="AU336" s="24" t="s">
        <v>86</v>
      </c>
      <c r="AY336" s="24" t="s">
        <v>136</v>
      </c>
      <c r="BE336" s="246">
        <f>IF(N336="základní",J336,0)</f>
        <v>0</v>
      </c>
      <c r="BF336" s="246">
        <f>IF(N336="snížená",J336,0)</f>
        <v>0</v>
      </c>
      <c r="BG336" s="246">
        <f>IF(N336="zákl. přenesená",J336,0)</f>
        <v>0</v>
      </c>
      <c r="BH336" s="246">
        <f>IF(N336="sníž. přenesená",J336,0)</f>
        <v>0</v>
      </c>
      <c r="BI336" s="246">
        <f>IF(N336="nulová",J336,0)</f>
        <v>0</v>
      </c>
      <c r="BJ336" s="24" t="s">
        <v>25</v>
      </c>
      <c r="BK336" s="246">
        <f>ROUND(I336*H336,2)</f>
        <v>0</v>
      </c>
      <c r="BL336" s="24" t="s">
        <v>143</v>
      </c>
      <c r="BM336" s="24" t="s">
        <v>1144</v>
      </c>
    </row>
    <row r="337" s="12" customFormat="1">
      <c r="B337" s="247"/>
      <c r="C337" s="248"/>
      <c r="D337" s="249" t="s">
        <v>145</v>
      </c>
      <c r="E337" s="250" t="s">
        <v>34</v>
      </c>
      <c r="F337" s="251" t="s">
        <v>1145</v>
      </c>
      <c r="G337" s="248"/>
      <c r="H337" s="250" t="s">
        <v>34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AT337" s="257" t="s">
        <v>145</v>
      </c>
      <c r="AU337" s="257" t="s">
        <v>86</v>
      </c>
      <c r="AV337" s="12" t="s">
        <v>25</v>
      </c>
      <c r="AW337" s="12" t="s">
        <v>41</v>
      </c>
      <c r="AX337" s="12" t="s">
        <v>78</v>
      </c>
      <c r="AY337" s="257" t="s">
        <v>136</v>
      </c>
    </row>
    <row r="338" s="13" customFormat="1">
      <c r="B338" s="258"/>
      <c r="C338" s="259"/>
      <c r="D338" s="249" t="s">
        <v>145</v>
      </c>
      <c r="E338" s="260" t="s">
        <v>34</v>
      </c>
      <c r="F338" s="261" t="s">
        <v>154</v>
      </c>
      <c r="G338" s="259"/>
      <c r="H338" s="262">
        <v>3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AT338" s="268" t="s">
        <v>145</v>
      </c>
      <c r="AU338" s="268" t="s">
        <v>86</v>
      </c>
      <c r="AV338" s="13" t="s">
        <v>86</v>
      </c>
      <c r="AW338" s="13" t="s">
        <v>41</v>
      </c>
      <c r="AX338" s="13" t="s">
        <v>78</v>
      </c>
      <c r="AY338" s="268" t="s">
        <v>136</v>
      </c>
    </row>
    <row r="339" s="14" customFormat="1">
      <c r="B339" s="269"/>
      <c r="C339" s="270"/>
      <c r="D339" s="249" t="s">
        <v>145</v>
      </c>
      <c r="E339" s="271" t="s">
        <v>34</v>
      </c>
      <c r="F339" s="272" t="s">
        <v>148</v>
      </c>
      <c r="G339" s="270"/>
      <c r="H339" s="273">
        <v>3</v>
      </c>
      <c r="I339" s="274"/>
      <c r="J339" s="270"/>
      <c r="K339" s="270"/>
      <c r="L339" s="275"/>
      <c r="M339" s="276"/>
      <c r="N339" s="277"/>
      <c r="O339" s="277"/>
      <c r="P339" s="277"/>
      <c r="Q339" s="277"/>
      <c r="R339" s="277"/>
      <c r="S339" s="277"/>
      <c r="T339" s="278"/>
      <c r="AT339" s="279" t="s">
        <v>145</v>
      </c>
      <c r="AU339" s="279" t="s">
        <v>86</v>
      </c>
      <c r="AV339" s="14" t="s">
        <v>143</v>
      </c>
      <c r="AW339" s="14" t="s">
        <v>41</v>
      </c>
      <c r="AX339" s="14" t="s">
        <v>25</v>
      </c>
      <c r="AY339" s="279" t="s">
        <v>136</v>
      </c>
    </row>
    <row r="340" s="1" customFormat="1" ht="16.5" customHeight="1">
      <c r="B340" s="46"/>
      <c r="C340" s="283" t="s">
        <v>561</v>
      </c>
      <c r="D340" s="283" t="s">
        <v>390</v>
      </c>
      <c r="E340" s="284" t="s">
        <v>1146</v>
      </c>
      <c r="F340" s="285" t="s">
        <v>1147</v>
      </c>
      <c r="G340" s="286" t="s">
        <v>254</v>
      </c>
      <c r="H340" s="287">
        <v>2</v>
      </c>
      <c r="I340" s="288"/>
      <c r="J340" s="289">
        <f>ROUND(I340*H340,2)</f>
        <v>0</v>
      </c>
      <c r="K340" s="285" t="s">
        <v>142</v>
      </c>
      <c r="L340" s="290"/>
      <c r="M340" s="291" t="s">
        <v>34</v>
      </c>
      <c r="N340" s="292" t="s">
        <v>49</v>
      </c>
      <c r="O340" s="47"/>
      <c r="P340" s="244">
        <f>O340*H340</f>
        <v>0</v>
      </c>
      <c r="Q340" s="244">
        <v>0.0035000000000000001</v>
      </c>
      <c r="R340" s="244">
        <f>Q340*H340</f>
        <v>0.0070000000000000001</v>
      </c>
      <c r="S340" s="244">
        <v>0</v>
      </c>
      <c r="T340" s="245">
        <f>S340*H340</f>
        <v>0</v>
      </c>
      <c r="AR340" s="24" t="s">
        <v>179</v>
      </c>
      <c r="AT340" s="24" t="s">
        <v>390</v>
      </c>
      <c r="AU340" s="24" t="s">
        <v>86</v>
      </c>
      <c r="AY340" s="24" t="s">
        <v>136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24" t="s">
        <v>25</v>
      </c>
      <c r="BK340" s="246">
        <f>ROUND(I340*H340,2)</f>
        <v>0</v>
      </c>
      <c r="BL340" s="24" t="s">
        <v>143</v>
      </c>
      <c r="BM340" s="24" t="s">
        <v>1148</v>
      </c>
    </row>
    <row r="341" s="12" customFormat="1">
      <c r="B341" s="247"/>
      <c r="C341" s="248"/>
      <c r="D341" s="249" t="s">
        <v>145</v>
      </c>
      <c r="E341" s="250" t="s">
        <v>34</v>
      </c>
      <c r="F341" s="251" t="s">
        <v>1149</v>
      </c>
      <c r="G341" s="248"/>
      <c r="H341" s="250" t="s">
        <v>34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AT341" s="257" t="s">
        <v>145</v>
      </c>
      <c r="AU341" s="257" t="s">
        <v>86</v>
      </c>
      <c r="AV341" s="12" t="s">
        <v>25</v>
      </c>
      <c r="AW341" s="12" t="s">
        <v>41</v>
      </c>
      <c r="AX341" s="12" t="s">
        <v>78</v>
      </c>
      <c r="AY341" s="257" t="s">
        <v>136</v>
      </c>
    </row>
    <row r="342" s="13" customFormat="1">
      <c r="B342" s="258"/>
      <c r="C342" s="259"/>
      <c r="D342" s="249" t="s">
        <v>145</v>
      </c>
      <c r="E342" s="260" t="s">
        <v>34</v>
      </c>
      <c r="F342" s="261" t="s">
        <v>1150</v>
      </c>
      <c r="G342" s="259"/>
      <c r="H342" s="262">
        <v>2</v>
      </c>
      <c r="I342" s="263"/>
      <c r="J342" s="259"/>
      <c r="K342" s="259"/>
      <c r="L342" s="264"/>
      <c r="M342" s="265"/>
      <c r="N342" s="266"/>
      <c r="O342" s="266"/>
      <c r="P342" s="266"/>
      <c r="Q342" s="266"/>
      <c r="R342" s="266"/>
      <c r="S342" s="266"/>
      <c r="T342" s="267"/>
      <c r="AT342" s="268" t="s">
        <v>145</v>
      </c>
      <c r="AU342" s="268" t="s">
        <v>86</v>
      </c>
      <c r="AV342" s="13" t="s">
        <v>86</v>
      </c>
      <c r="AW342" s="13" t="s">
        <v>41</v>
      </c>
      <c r="AX342" s="13" t="s">
        <v>78</v>
      </c>
      <c r="AY342" s="268" t="s">
        <v>136</v>
      </c>
    </row>
    <row r="343" s="14" customFormat="1">
      <c r="B343" s="269"/>
      <c r="C343" s="270"/>
      <c r="D343" s="249" t="s">
        <v>145</v>
      </c>
      <c r="E343" s="271" t="s">
        <v>34</v>
      </c>
      <c r="F343" s="272" t="s">
        <v>148</v>
      </c>
      <c r="G343" s="270"/>
      <c r="H343" s="273">
        <v>2</v>
      </c>
      <c r="I343" s="274"/>
      <c r="J343" s="270"/>
      <c r="K343" s="270"/>
      <c r="L343" s="275"/>
      <c r="M343" s="276"/>
      <c r="N343" s="277"/>
      <c r="O343" s="277"/>
      <c r="P343" s="277"/>
      <c r="Q343" s="277"/>
      <c r="R343" s="277"/>
      <c r="S343" s="277"/>
      <c r="T343" s="278"/>
      <c r="AT343" s="279" t="s">
        <v>145</v>
      </c>
      <c r="AU343" s="279" t="s">
        <v>86</v>
      </c>
      <c r="AV343" s="14" t="s">
        <v>143</v>
      </c>
      <c r="AW343" s="14" t="s">
        <v>41</v>
      </c>
      <c r="AX343" s="14" t="s">
        <v>25</v>
      </c>
      <c r="AY343" s="279" t="s">
        <v>136</v>
      </c>
    </row>
    <row r="344" s="1" customFormat="1" ht="16.5" customHeight="1">
      <c r="B344" s="46"/>
      <c r="C344" s="283" t="s">
        <v>567</v>
      </c>
      <c r="D344" s="283" t="s">
        <v>390</v>
      </c>
      <c r="E344" s="284" t="s">
        <v>1151</v>
      </c>
      <c r="F344" s="285" t="s">
        <v>1152</v>
      </c>
      <c r="G344" s="286" t="s">
        <v>254</v>
      </c>
      <c r="H344" s="287">
        <v>1</v>
      </c>
      <c r="I344" s="288"/>
      <c r="J344" s="289">
        <f>ROUND(I344*H344,2)</f>
        <v>0</v>
      </c>
      <c r="K344" s="285" t="s">
        <v>142</v>
      </c>
      <c r="L344" s="290"/>
      <c r="M344" s="291" t="s">
        <v>34</v>
      </c>
      <c r="N344" s="292" t="s">
        <v>49</v>
      </c>
      <c r="O344" s="47"/>
      <c r="P344" s="244">
        <f>O344*H344</f>
        <v>0</v>
      </c>
      <c r="Q344" s="244">
        <v>0.0014</v>
      </c>
      <c r="R344" s="244">
        <f>Q344*H344</f>
        <v>0.0014</v>
      </c>
      <c r="S344" s="244">
        <v>0</v>
      </c>
      <c r="T344" s="245">
        <f>S344*H344</f>
        <v>0</v>
      </c>
      <c r="AR344" s="24" t="s">
        <v>179</v>
      </c>
      <c r="AT344" s="24" t="s">
        <v>390</v>
      </c>
      <c r="AU344" s="24" t="s">
        <v>86</v>
      </c>
      <c r="AY344" s="24" t="s">
        <v>136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24" t="s">
        <v>25</v>
      </c>
      <c r="BK344" s="246">
        <f>ROUND(I344*H344,2)</f>
        <v>0</v>
      </c>
      <c r="BL344" s="24" t="s">
        <v>143</v>
      </c>
      <c r="BM344" s="24" t="s">
        <v>1153</v>
      </c>
    </row>
    <row r="345" s="12" customFormat="1">
      <c r="B345" s="247"/>
      <c r="C345" s="248"/>
      <c r="D345" s="249" t="s">
        <v>145</v>
      </c>
      <c r="E345" s="250" t="s">
        <v>34</v>
      </c>
      <c r="F345" s="251" t="s">
        <v>1154</v>
      </c>
      <c r="G345" s="248"/>
      <c r="H345" s="250" t="s">
        <v>34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AT345" s="257" t="s">
        <v>145</v>
      </c>
      <c r="AU345" s="257" t="s">
        <v>86</v>
      </c>
      <c r="AV345" s="12" t="s">
        <v>25</v>
      </c>
      <c r="AW345" s="12" t="s">
        <v>41</v>
      </c>
      <c r="AX345" s="12" t="s">
        <v>78</v>
      </c>
      <c r="AY345" s="257" t="s">
        <v>136</v>
      </c>
    </row>
    <row r="346" s="13" customFormat="1">
      <c r="B346" s="258"/>
      <c r="C346" s="259"/>
      <c r="D346" s="249" t="s">
        <v>145</v>
      </c>
      <c r="E346" s="260" t="s">
        <v>34</v>
      </c>
      <c r="F346" s="261" t="s">
        <v>25</v>
      </c>
      <c r="G346" s="259"/>
      <c r="H346" s="262">
        <v>1</v>
      </c>
      <c r="I346" s="263"/>
      <c r="J346" s="259"/>
      <c r="K346" s="259"/>
      <c r="L346" s="264"/>
      <c r="M346" s="265"/>
      <c r="N346" s="266"/>
      <c r="O346" s="266"/>
      <c r="P346" s="266"/>
      <c r="Q346" s="266"/>
      <c r="R346" s="266"/>
      <c r="S346" s="266"/>
      <c r="T346" s="267"/>
      <c r="AT346" s="268" t="s">
        <v>145</v>
      </c>
      <c r="AU346" s="268" t="s">
        <v>86</v>
      </c>
      <c r="AV346" s="13" t="s">
        <v>86</v>
      </c>
      <c r="AW346" s="13" t="s">
        <v>41</v>
      </c>
      <c r="AX346" s="13" t="s">
        <v>78</v>
      </c>
      <c r="AY346" s="268" t="s">
        <v>136</v>
      </c>
    </row>
    <row r="347" s="14" customFormat="1">
      <c r="B347" s="269"/>
      <c r="C347" s="270"/>
      <c r="D347" s="249" t="s">
        <v>145</v>
      </c>
      <c r="E347" s="271" t="s">
        <v>34</v>
      </c>
      <c r="F347" s="272" t="s">
        <v>148</v>
      </c>
      <c r="G347" s="270"/>
      <c r="H347" s="273">
        <v>1</v>
      </c>
      <c r="I347" s="274"/>
      <c r="J347" s="270"/>
      <c r="K347" s="270"/>
      <c r="L347" s="275"/>
      <c r="M347" s="276"/>
      <c r="N347" s="277"/>
      <c r="O347" s="277"/>
      <c r="P347" s="277"/>
      <c r="Q347" s="277"/>
      <c r="R347" s="277"/>
      <c r="S347" s="277"/>
      <c r="T347" s="278"/>
      <c r="AT347" s="279" t="s">
        <v>145</v>
      </c>
      <c r="AU347" s="279" t="s">
        <v>86</v>
      </c>
      <c r="AV347" s="14" t="s">
        <v>143</v>
      </c>
      <c r="AW347" s="14" t="s">
        <v>41</v>
      </c>
      <c r="AX347" s="14" t="s">
        <v>25</v>
      </c>
      <c r="AY347" s="279" t="s">
        <v>136</v>
      </c>
    </row>
    <row r="348" s="1" customFormat="1" ht="16.5" customHeight="1">
      <c r="B348" s="46"/>
      <c r="C348" s="235" t="s">
        <v>572</v>
      </c>
      <c r="D348" s="235" t="s">
        <v>138</v>
      </c>
      <c r="E348" s="236" t="s">
        <v>804</v>
      </c>
      <c r="F348" s="237" t="s">
        <v>805</v>
      </c>
      <c r="G348" s="238" t="s">
        <v>254</v>
      </c>
      <c r="H348" s="239">
        <v>2</v>
      </c>
      <c r="I348" s="240"/>
      <c r="J348" s="241">
        <f>ROUND(I348*H348,2)</f>
        <v>0</v>
      </c>
      <c r="K348" s="237" t="s">
        <v>142</v>
      </c>
      <c r="L348" s="72"/>
      <c r="M348" s="242" t="s">
        <v>34</v>
      </c>
      <c r="N348" s="243" t="s">
        <v>49</v>
      </c>
      <c r="O348" s="47"/>
      <c r="P348" s="244">
        <f>O348*H348</f>
        <v>0</v>
      </c>
      <c r="Q348" s="244">
        <v>0.109405</v>
      </c>
      <c r="R348" s="244">
        <f>Q348*H348</f>
        <v>0.21881</v>
      </c>
      <c r="S348" s="244">
        <v>0</v>
      </c>
      <c r="T348" s="245">
        <f>S348*H348</f>
        <v>0</v>
      </c>
      <c r="AR348" s="24" t="s">
        <v>143</v>
      </c>
      <c r="AT348" s="24" t="s">
        <v>138</v>
      </c>
      <c r="AU348" s="24" t="s">
        <v>86</v>
      </c>
      <c r="AY348" s="24" t="s">
        <v>136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24" t="s">
        <v>25</v>
      </c>
      <c r="BK348" s="246">
        <f>ROUND(I348*H348,2)</f>
        <v>0</v>
      </c>
      <c r="BL348" s="24" t="s">
        <v>143</v>
      </c>
      <c r="BM348" s="24" t="s">
        <v>1155</v>
      </c>
    </row>
    <row r="349" s="12" customFormat="1">
      <c r="B349" s="247"/>
      <c r="C349" s="248"/>
      <c r="D349" s="249" t="s">
        <v>145</v>
      </c>
      <c r="E349" s="250" t="s">
        <v>34</v>
      </c>
      <c r="F349" s="251" t="s">
        <v>1047</v>
      </c>
      <c r="G349" s="248"/>
      <c r="H349" s="250" t="s">
        <v>34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AT349" s="257" t="s">
        <v>145</v>
      </c>
      <c r="AU349" s="257" t="s">
        <v>86</v>
      </c>
      <c r="AV349" s="12" t="s">
        <v>25</v>
      </c>
      <c r="AW349" s="12" t="s">
        <v>41</v>
      </c>
      <c r="AX349" s="12" t="s">
        <v>78</v>
      </c>
      <c r="AY349" s="257" t="s">
        <v>136</v>
      </c>
    </row>
    <row r="350" s="13" customFormat="1">
      <c r="B350" s="258"/>
      <c r="C350" s="259"/>
      <c r="D350" s="249" t="s">
        <v>145</v>
      </c>
      <c r="E350" s="260" t="s">
        <v>34</v>
      </c>
      <c r="F350" s="261" t="s">
        <v>86</v>
      </c>
      <c r="G350" s="259"/>
      <c r="H350" s="262">
        <v>2</v>
      </c>
      <c r="I350" s="263"/>
      <c r="J350" s="259"/>
      <c r="K350" s="259"/>
      <c r="L350" s="264"/>
      <c r="M350" s="265"/>
      <c r="N350" s="266"/>
      <c r="O350" s="266"/>
      <c r="P350" s="266"/>
      <c r="Q350" s="266"/>
      <c r="R350" s="266"/>
      <c r="S350" s="266"/>
      <c r="T350" s="267"/>
      <c r="AT350" s="268" t="s">
        <v>145</v>
      </c>
      <c r="AU350" s="268" t="s">
        <v>86</v>
      </c>
      <c r="AV350" s="13" t="s">
        <v>86</v>
      </c>
      <c r="AW350" s="13" t="s">
        <v>41</v>
      </c>
      <c r="AX350" s="13" t="s">
        <v>78</v>
      </c>
      <c r="AY350" s="268" t="s">
        <v>136</v>
      </c>
    </row>
    <row r="351" s="14" customFormat="1">
      <c r="B351" s="269"/>
      <c r="C351" s="270"/>
      <c r="D351" s="249" t="s">
        <v>145</v>
      </c>
      <c r="E351" s="271" t="s">
        <v>34</v>
      </c>
      <c r="F351" s="272" t="s">
        <v>148</v>
      </c>
      <c r="G351" s="270"/>
      <c r="H351" s="273">
        <v>2</v>
      </c>
      <c r="I351" s="274"/>
      <c r="J351" s="270"/>
      <c r="K351" s="270"/>
      <c r="L351" s="275"/>
      <c r="M351" s="276"/>
      <c r="N351" s="277"/>
      <c r="O351" s="277"/>
      <c r="P351" s="277"/>
      <c r="Q351" s="277"/>
      <c r="R351" s="277"/>
      <c r="S351" s="277"/>
      <c r="T351" s="278"/>
      <c r="AT351" s="279" t="s">
        <v>145</v>
      </c>
      <c r="AU351" s="279" t="s">
        <v>86</v>
      </c>
      <c r="AV351" s="14" t="s">
        <v>143</v>
      </c>
      <c r="AW351" s="14" t="s">
        <v>41</v>
      </c>
      <c r="AX351" s="14" t="s">
        <v>25</v>
      </c>
      <c r="AY351" s="279" t="s">
        <v>136</v>
      </c>
    </row>
    <row r="352" s="1" customFormat="1" ht="16.5" customHeight="1">
      <c r="B352" s="46"/>
      <c r="C352" s="283" t="s">
        <v>577</v>
      </c>
      <c r="D352" s="283" t="s">
        <v>390</v>
      </c>
      <c r="E352" s="284" t="s">
        <v>808</v>
      </c>
      <c r="F352" s="285" t="s">
        <v>809</v>
      </c>
      <c r="G352" s="286" t="s">
        <v>254</v>
      </c>
      <c r="H352" s="287">
        <v>2</v>
      </c>
      <c r="I352" s="288"/>
      <c r="J352" s="289">
        <f>ROUND(I352*H352,2)</f>
        <v>0</v>
      </c>
      <c r="K352" s="285" t="s">
        <v>142</v>
      </c>
      <c r="L352" s="290"/>
      <c r="M352" s="291" t="s">
        <v>34</v>
      </c>
      <c r="N352" s="292" t="s">
        <v>49</v>
      </c>
      <c r="O352" s="47"/>
      <c r="P352" s="244">
        <f>O352*H352</f>
        <v>0</v>
      </c>
      <c r="Q352" s="244">
        <v>0.0025000000000000001</v>
      </c>
      <c r="R352" s="244">
        <f>Q352*H352</f>
        <v>0.0050000000000000001</v>
      </c>
      <c r="S352" s="244">
        <v>0</v>
      </c>
      <c r="T352" s="245">
        <f>S352*H352</f>
        <v>0</v>
      </c>
      <c r="AR352" s="24" t="s">
        <v>179</v>
      </c>
      <c r="AT352" s="24" t="s">
        <v>390</v>
      </c>
      <c r="AU352" s="24" t="s">
        <v>86</v>
      </c>
      <c r="AY352" s="24" t="s">
        <v>136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24" t="s">
        <v>25</v>
      </c>
      <c r="BK352" s="246">
        <f>ROUND(I352*H352,2)</f>
        <v>0</v>
      </c>
      <c r="BL352" s="24" t="s">
        <v>143</v>
      </c>
      <c r="BM352" s="24" t="s">
        <v>1156</v>
      </c>
    </row>
    <row r="353" s="12" customFormat="1">
      <c r="B353" s="247"/>
      <c r="C353" s="248"/>
      <c r="D353" s="249" t="s">
        <v>145</v>
      </c>
      <c r="E353" s="250" t="s">
        <v>34</v>
      </c>
      <c r="F353" s="251" t="s">
        <v>1157</v>
      </c>
      <c r="G353" s="248"/>
      <c r="H353" s="250" t="s">
        <v>34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AT353" s="257" t="s">
        <v>145</v>
      </c>
      <c r="AU353" s="257" t="s">
        <v>86</v>
      </c>
      <c r="AV353" s="12" t="s">
        <v>25</v>
      </c>
      <c r="AW353" s="12" t="s">
        <v>41</v>
      </c>
      <c r="AX353" s="12" t="s">
        <v>78</v>
      </c>
      <c r="AY353" s="257" t="s">
        <v>136</v>
      </c>
    </row>
    <row r="354" s="13" customFormat="1">
      <c r="B354" s="258"/>
      <c r="C354" s="259"/>
      <c r="D354" s="249" t="s">
        <v>145</v>
      </c>
      <c r="E354" s="260" t="s">
        <v>34</v>
      </c>
      <c r="F354" s="261" t="s">
        <v>86</v>
      </c>
      <c r="G354" s="259"/>
      <c r="H354" s="262">
        <v>2</v>
      </c>
      <c r="I354" s="263"/>
      <c r="J354" s="259"/>
      <c r="K354" s="259"/>
      <c r="L354" s="264"/>
      <c r="M354" s="265"/>
      <c r="N354" s="266"/>
      <c r="O354" s="266"/>
      <c r="P354" s="266"/>
      <c r="Q354" s="266"/>
      <c r="R354" s="266"/>
      <c r="S354" s="266"/>
      <c r="T354" s="267"/>
      <c r="AT354" s="268" t="s">
        <v>145</v>
      </c>
      <c r="AU354" s="268" t="s">
        <v>86</v>
      </c>
      <c r="AV354" s="13" t="s">
        <v>86</v>
      </c>
      <c r="AW354" s="13" t="s">
        <v>41</v>
      </c>
      <c r="AX354" s="13" t="s">
        <v>78</v>
      </c>
      <c r="AY354" s="268" t="s">
        <v>136</v>
      </c>
    </row>
    <row r="355" s="14" customFormat="1">
      <c r="B355" s="269"/>
      <c r="C355" s="270"/>
      <c r="D355" s="249" t="s">
        <v>145</v>
      </c>
      <c r="E355" s="271" t="s">
        <v>34</v>
      </c>
      <c r="F355" s="272" t="s">
        <v>148</v>
      </c>
      <c r="G355" s="270"/>
      <c r="H355" s="273">
        <v>2</v>
      </c>
      <c r="I355" s="274"/>
      <c r="J355" s="270"/>
      <c r="K355" s="270"/>
      <c r="L355" s="275"/>
      <c r="M355" s="276"/>
      <c r="N355" s="277"/>
      <c r="O355" s="277"/>
      <c r="P355" s="277"/>
      <c r="Q355" s="277"/>
      <c r="R355" s="277"/>
      <c r="S355" s="277"/>
      <c r="T355" s="278"/>
      <c r="AT355" s="279" t="s">
        <v>145</v>
      </c>
      <c r="AU355" s="279" t="s">
        <v>86</v>
      </c>
      <c r="AV355" s="14" t="s">
        <v>143</v>
      </c>
      <c r="AW355" s="14" t="s">
        <v>41</v>
      </c>
      <c r="AX355" s="14" t="s">
        <v>25</v>
      </c>
      <c r="AY355" s="279" t="s">
        <v>136</v>
      </c>
    </row>
    <row r="356" s="1" customFormat="1" ht="16.5" customHeight="1">
      <c r="B356" s="46"/>
      <c r="C356" s="283" t="s">
        <v>582</v>
      </c>
      <c r="D356" s="283" t="s">
        <v>390</v>
      </c>
      <c r="E356" s="284" t="s">
        <v>813</v>
      </c>
      <c r="F356" s="285" t="s">
        <v>814</v>
      </c>
      <c r="G356" s="286" t="s">
        <v>254</v>
      </c>
      <c r="H356" s="287">
        <v>6</v>
      </c>
      <c r="I356" s="288"/>
      <c r="J356" s="289">
        <f>ROUND(I356*H356,2)</f>
        <v>0</v>
      </c>
      <c r="K356" s="285" t="s">
        <v>142</v>
      </c>
      <c r="L356" s="290"/>
      <c r="M356" s="291" t="s">
        <v>34</v>
      </c>
      <c r="N356" s="292" t="s">
        <v>49</v>
      </c>
      <c r="O356" s="47"/>
      <c r="P356" s="244">
        <f>O356*H356</f>
        <v>0</v>
      </c>
      <c r="Q356" s="244">
        <v>0.00035</v>
      </c>
      <c r="R356" s="244">
        <f>Q356*H356</f>
        <v>0.0020999999999999999</v>
      </c>
      <c r="S356" s="244">
        <v>0</v>
      </c>
      <c r="T356" s="245">
        <f>S356*H356</f>
        <v>0</v>
      </c>
      <c r="AR356" s="24" t="s">
        <v>179</v>
      </c>
      <c r="AT356" s="24" t="s">
        <v>390</v>
      </c>
      <c r="AU356" s="24" t="s">
        <v>86</v>
      </c>
      <c r="AY356" s="24" t="s">
        <v>136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24" t="s">
        <v>25</v>
      </c>
      <c r="BK356" s="246">
        <f>ROUND(I356*H356,2)</f>
        <v>0</v>
      </c>
      <c r="BL356" s="24" t="s">
        <v>143</v>
      </c>
      <c r="BM356" s="24" t="s">
        <v>1158</v>
      </c>
    </row>
    <row r="357" s="12" customFormat="1">
      <c r="B357" s="247"/>
      <c r="C357" s="248"/>
      <c r="D357" s="249" t="s">
        <v>145</v>
      </c>
      <c r="E357" s="250" t="s">
        <v>34</v>
      </c>
      <c r="F357" s="251" t="s">
        <v>1159</v>
      </c>
      <c r="G357" s="248"/>
      <c r="H357" s="250" t="s">
        <v>34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AT357" s="257" t="s">
        <v>145</v>
      </c>
      <c r="AU357" s="257" t="s">
        <v>86</v>
      </c>
      <c r="AV357" s="12" t="s">
        <v>25</v>
      </c>
      <c r="AW357" s="12" t="s">
        <v>41</v>
      </c>
      <c r="AX357" s="12" t="s">
        <v>78</v>
      </c>
      <c r="AY357" s="257" t="s">
        <v>136</v>
      </c>
    </row>
    <row r="358" s="13" customFormat="1">
      <c r="B358" s="258"/>
      <c r="C358" s="259"/>
      <c r="D358" s="249" t="s">
        <v>145</v>
      </c>
      <c r="E358" s="260" t="s">
        <v>34</v>
      </c>
      <c r="F358" s="261" t="s">
        <v>1160</v>
      </c>
      <c r="G358" s="259"/>
      <c r="H358" s="262">
        <v>6</v>
      </c>
      <c r="I358" s="263"/>
      <c r="J358" s="259"/>
      <c r="K358" s="259"/>
      <c r="L358" s="264"/>
      <c r="M358" s="265"/>
      <c r="N358" s="266"/>
      <c r="O358" s="266"/>
      <c r="P358" s="266"/>
      <c r="Q358" s="266"/>
      <c r="R358" s="266"/>
      <c r="S358" s="266"/>
      <c r="T358" s="267"/>
      <c r="AT358" s="268" t="s">
        <v>145</v>
      </c>
      <c r="AU358" s="268" t="s">
        <v>86</v>
      </c>
      <c r="AV358" s="13" t="s">
        <v>86</v>
      </c>
      <c r="AW358" s="13" t="s">
        <v>41</v>
      </c>
      <c r="AX358" s="13" t="s">
        <v>78</v>
      </c>
      <c r="AY358" s="268" t="s">
        <v>136</v>
      </c>
    </row>
    <row r="359" s="14" customFormat="1">
      <c r="B359" s="269"/>
      <c r="C359" s="270"/>
      <c r="D359" s="249" t="s">
        <v>145</v>
      </c>
      <c r="E359" s="271" t="s">
        <v>34</v>
      </c>
      <c r="F359" s="272" t="s">
        <v>148</v>
      </c>
      <c r="G359" s="270"/>
      <c r="H359" s="273">
        <v>6</v>
      </c>
      <c r="I359" s="274"/>
      <c r="J359" s="270"/>
      <c r="K359" s="270"/>
      <c r="L359" s="275"/>
      <c r="M359" s="276"/>
      <c r="N359" s="277"/>
      <c r="O359" s="277"/>
      <c r="P359" s="277"/>
      <c r="Q359" s="277"/>
      <c r="R359" s="277"/>
      <c r="S359" s="277"/>
      <c r="T359" s="278"/>
      <c r="AT359" s="279" t="s">
        <v>145</v>
      </c>
      <c r="AU359" s="279" t="s">
        <v>86</v>
      </c>
      <c r="AV359" s="14" t="s">
        <v>143</v>
      </c>
      <c r="AW359" s="14" t="s">
        <v>41</v>
      </c>
      <c r="AX359" s="14" t="s">
        <v>25</v>
      </c>
      <c r="AY359" s="279" t="s">
        <v>136</v>
      </c>
    </row>
    <row r="360" s="1" customFormat="1" ht="25.5" customHeight="1">
      <c r="B360" s="46"/>
      <c r="C360" s="235" t="s">
        <v>586</v>
      </c>
      <c r="D360" s="235" t="s">
        <v>138</v>
      </c>
      <c r="E360" s="236" t="s">
        <v>1161</v>
      </c>
      <c r="F360" s="237" t="s">
        <v>1162</v>
      </c>
      <c r="G360" s="238" t="s">
        <v>209</v>
      </c>
      <c r="H360" s="239">
        <v>15</v>
      </c>
      <c r="I360" s="240"/>
      <c r="J360" s="241">
        <f>ROUND(I360*H360,2)</f>
        <v>0</v>
      </c>
      <c r="K360" s="237" t="s">
        <v>142</v>
      </c>
      <c r="L360" s="72"/>
      <c r="M360" s="242" t="s">
        <v>34</v>
      </c>
      <c r="N360" s="243" t="s">
        <v>49</v>
      </c>
      <c r="O360" s="47"/>
      <c r="P360" s="244">
        <f>O360*H360</f>
        <v>0</v>
      </c>
      <c r="Q360" s="244">
        <v>0.00020000000000000001</v>
      </c>
      <c r="R360" s="244">
        <f>Q360*H360</f>
        <v>0.0030000000000000001</v>
      </c>
      <c r="S360" s="244">
        <v>0</v>
      </c>
      <c r="T360" s="245">
        <f>S360*H360</f>
        <v>0</v>
      </c>
      <c r="AR360" s="24" t="s">
        <v>143</v>
      </c>
      <c r="AT360" s="24" t="s">
        <v>138</v>
      </c>
      <c r="AU360" s="24" t="s">
        <v>86</v>
      </c>
      <c r="AY360" s="24" t="s">
        <v>136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24" t="s">
        <v>25</v>
      </c>
      <c r="BK360" s="246">
        <f>ROUND(I360*H360,2)</f>
        <v>0</v>
      </c>
      <c r="BL360" s="24" t="s">
        <v>143</v>
      </c>
      <c r="BM360" s="24" t="s">
        <v>1163</v>
      </c>
    </row>
    <row r="361" s="12" customFormat="1">
      <c r="B361" s="247"/>
      <c r="C361" s="248"/>
      <c r="D361" s="249" t="s">
        <v>145</v>
      </c>
      <c r="E361" s="250" t="s">
        <v>34</v>
      </c>
      <c r="F361" s="251" t="s">
        <v>1164</v>
      </c>
      <c r="G361" s="248"/>
      <c r="H361" s="250" t="s">
        <v>34</v>
      </c>
      <c r="I361" s="252"/>
      <c r="J361" s="248"/>
      <c r="K361" s="248"/>
      <c r="L361" s="253"/>
      <c r="M361" s="254"/>
      <c r="N361" s="255"/>
      <c r="O361" s="255"/>
      <c r="P361" s="255"/>
      <c r="Q361" s="255"/>
      <c r="R361" s="255"/>
      <c r="S361" s="255"/>
      <c r="T361" s="256"/>
      <c r="AT361" s="257" t="s">
        <v>145</v>
      </c>
      <c r="AU361" s="257" t="s">
        <v>86</v>
      </c>
      <c r="AV361" s="12" t="s">
        <v>25</v>
      </c>
      <c r="AW361" s="12" t="s">
        <v>41</v>
      </c>
      <c r="AX361" s="12" t="s">
        <v>78</v>
      </c>
      <c r="AY361" s="257" t="s">
        <v>136</v>
      </c>
    </row>
    <row r="362" s="13" customFormat="1">
      <c r="B362" s="258"/>
      <c r="C362" s="259"/>
      <c r="D362" s="249" t="s">
        <v>145</v>
      </c>
      <c r="E362" s="260" t="s">
        <v>34</v>
      </c>
      <c r="F362" s="261" t="s">
        <v>10</v>
      </c>
      <c r="G362" s="259"/>
      <c r="H362" s="262">
        <v>15</v>
      </c>
      <c r="I362" s="263"/>
      <c r="J362" s="259"/>
      <c r="K362" s="259"/>
      <c r="L362" s="264"/>
      <c r="M362" s="265"/>
      <c r="N362" s="266"/>
      <c r="O362" s="266"/>
      <c r="P362" s="266"/>
      <c r="Q362" s="266"/>
      <c r="R362" s="266"/>
      <c r="S362" s="266"/>
      <c r="T362" s="267"/>
      <c r="AT362" s="268" t="s">
        <v>145</v>
      </c>
      <c r="AU362" s="268" t="s">
        <v>86</v>
      </c>
      <c r="AV362" s="13" t="s">
        <v>86</v>
      </c>
      <c r="AW362" s="13" t="s">
        <v>41</v>
      </c>
      <c r="AX362" s="13" t="s">
        <v>78</v>
      </c>
      <c r="AY362" s="268" t="s">
        <v>136</v>
      </c>
    </row>
    <row r="363" s="14" customFormat="1">
      <c r="B363" s="269"/>
      <c r="C363" s="270"/>
      <c r="D363" s="249" t="s">
        <v>145</v>
      </c>
      <c r="E363" s="271" t="s">
        <v>34</v>
      </c>
      <c r="F363" s="272" t="s">
        <v>148</v>
      </c>
      <c r="G363" s="270"/>
      <c r="H363" s="273">
        <v>15</v>
      </c>
      <c r="I363" s="274"/>
      <c r="J363" s="270"/>
      <c r="K363" s="270"/>
      <c r="L363" s="275"/>
      <c r="M363" s="276"/>
      <c r="N363" s="277"/>
      <c r="O363" s="277"/>
      <c r="P363" s="277"/>
      <c r="Q363" s="277"/>
      <c r="R363" s="277"/>
      <c r="S363" s="277"/>
      <c r="T363" s="278"/>
      <c r="AT363" s="279" t="s">
        <v>145</v>
      </c>
      <c r="AU363" s="279" t="s">
        <v>86</v>
      </c>
      <c r="AV363" s="14" t="s">
        <v>143</v>
      </c>
      <c r="AW363" s="14" t="s">
        <v>41</v>
      </c>
      <c r="AX363" s="14" t="s">
        <v>25</v>
      </c>
      <c r="AY363" s="279" t="s">
        <v>136</v>
      </c>
    </row>
    <row r="364" s="1" customFormat="1" ht="25.5" customHeight="1">
      <c r="B364" s="46"/>
      <c r="C364" s="235" t="s">
        <v>592</v>
      </c>
      <c r="D364" s="235" t="s">
        <v>138</v>
      </c>
      <c r="E364" s="236" t="s">
        <v>1165</v>
      </c>
      <c r="F364" s="237" t="s">
        <v>1166</v>
      </c>
      <c r="G364" s="238" t="s">
        <v>141</v>
      </c>
      <c r="H364" s="239">
        <v>1.5</v>
      </c>
      <c r="I364" s="240"/>
      <c r="J364" s="241">
        <f>ROUND(I364*H364,2)</f>
        <v>0</v>
      </c>
      <c r="K364" s="237" t="s">
        <v>142</v>
      </c>
      <c r="L364" s="72"/>
      <c r="M364" s="242" t="s">
        <v>34</v>
      </c>
      <c r="N364" s="243" t="s">
        <v>49</v>
      </c>
      <c r="O364" s="47"/>
      <c r="P364" s="244">
        <f>O364*H364</f>
        <v>0</v>
      </c>
      <c r="Q364" s="244">
        <v>0.0016000000000000001</v>
      </c>
      <c r="R364" s="244">
        <f>Q364*H364</f>
        <v>0.0024000000000000002</v>
      </c>
      <c r="S364" s="244">
        <v>0</v>
      </c>
      <c r="T364" s="245">
        <f>S364*H364</f>
        <v>0</v>
      </c>
      <c r="AR364" s="24" t="s">
        <v>143</v>
      </c>
      <c r="AT364" s="24" t="s">
        <v>138</v>
      </c>
      <c r="AU364" s="24" t="s">
        <v>86</v>
      </c>
      <c r="AY364" s="24" t="s">
        <v>136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24" t="s">
        <v>25</v>
      </c>
      <c r="BK364" s="246">
        <f>ROUND(I364*H364,2)</f>
        <v>0</v>
      </c>
      <c r="BL364" s="24" t="s">
        <v>143</v>
      </c>
      <c r="BM364" s="24" t="s">
        <v>1167</v>
      </c>
    </row>
    <row r="365" s="12" customFormat="1">
      <c r="B365" s="247"/>
      <c r="C365" s="248"/>
      <c r="D365" s="249" t="s">
        <v>145</v>
      </c>
      <c r="E365" s="250" t="s">
        <v>34</v>
      </c>
      <c r="F365" s="251" t="s">
        <v>1168</v>
      </c>
      <c r="G365" s="248"/>
      <c r="H365" s="250" t="s">
        <v>34</v>
      </c>
      <c r="I365" s="252"/>
      <c r="J365" s="248"/>
      <c r="K365" s="248"/>
      <c r="L365" s="253"/>
      <c r="M365" s="254"/>
      <c r="N365" s="255"/>
      <c r="O365" s="255"/>
      <c r="P365" s="255"/>
      <c r="Q365" s="255"/>
      <c r="R365" s="255"/>
      <c r="S365" s="255"/>
      <c r="T365" s="256"/>
      <c r="AT365" s="257" t="s">
        <v>145</v>
      </c>
      <c r="AU365" s="257" t="s">
        <v>86</v>
      </c>
      <c r="AV365" s="12" t="s">
        <v>25</v>
      </c>
      <c r="AW365" s="12" t="s">
        <v>41</v>
      </c>
      <c r="AX365" s="12" t="s">
        <v>78</v>
      </c>
      <c r="AY365" s="257" t="s">
        <v>136</v>
      </c>
    </row>
    <row r="366" s="13" customFormat="1">
      <c r="B366" s="258"/>
      <c r="C366" s="259"/>
      <c r="D366" s="249" t="s">
        <v>145</v>
      </c>
      <c r="E366" s="260" t="s">
        <v>34</v>
      </c>
      <c r="F366" s="261" t="s">
        <v>1169</v>
      </c>
      <c r="G366" s="259"/>
      <c r="H366" s="262">
        <v>1.5</v>
      </c>
      <c r="I366" s="263"/>
      <c r="J366" s="259"/>
      <c r="K366" s="259"/>
      <c r="L366" s="264"/>
      <c r="M366" s="265"/>
      <c r="N366" s="266"/>
      <c r="O366" s="266"/>
      <c r="P366" s="266"/>
      <c r="Q366" s="266"/>
      <c r="R366" s="266"/>
      <c r="S366" s="266"/>
      <c r="T366" s="267"/>
      <c r="AT366" s="268" t="s">
        <v>145</v>
      </c>
      <c r="AU366" s="268" t="s">
        <v>86</v>
      </c>
      <c r="AV366" s="13" t="s">
        <v>86</v>
      </c>
      <c r="AW366" s="13" t="s">
        <v>41</v>
      </c>
      <c r="AX366" s="13" t="s">
        <v>78</v>
      </c>
      <c r="AY366" s="268" t="s">
        <v>136</v>
      </c>
    </row>
    <row r="367" s="14" customFormat="1">
      <c r="B367" s="269"/>
      <c r="C367" s="270"/>
      <c r="D367" s="249" t="s">
        <v>145</v>
      </c>
      <c r="E367" s="271" t="s">
        <v>34</v>
      </c>
      <c r="F367" s="272" t="s">
        <v>148</v>
      </c>
      <c r="G367" s="270"/>
      <c r="H367" s="273">
        <v>1.5</v>
      </c>
      <c r="I367" s="274"/>
      <c r="J367" s="270"/>
      <c r="K367" s="270"/>
      <c r="L367" s="275"/>
      <c r="M367" s="276"/>
      <c r="N367" s="277"/>
      <c r="O367" s="277"/>
      <c r="P367" s="277"/>
      <c r="Q367" s="277"/>
      <c r="R367" s="277"/>
      <c r="S367" s="277"/>
      <c r="T367" s="278"/>
      <c r="AT367" s="279" t="s">
        <v>145</v>
      </c>
      <c r="AU367" s="279" t="s">
        <v>86</v>
      </c>
      <c r="AV367" s="14" t="s">
        <v>143</v>
      </c>
      <c r="AW367" s="14" t="s">
        <v>41</v>
      </c>
      <c r="AX367" s="14" t="s">
        <v>25</v>
      </c>
      <c r="AY367" s="279" t="s">
        <v>136</v>
      </c>
    </row>
    <row r="368" s="1" customFormat="1" ht="25.5" customHeight="1">
      <c r="B368" s="46"/>
      <c r="C368" s="235" t="s">
        <v>598</v>
      </c>
      <c r="D368" s="235" t="s">
        <v>138</v>
      </c>
      <c r="E368" s="236" t="s">
        <v>1170</v>
      </c>
      <c r="F368" s="237" t="s">
        <v>1171</v>
      </c>
      <c r="G368" s="238" t="s">
        <v>209</v>
      </c>
      <c r="H368" s="239">
        <v>15</v>
      </c>
      <c r="I368" s="240"/>
      <c r="J368" s="241">
        <f>ROUND(I368*H368,2)</f>
        <v>0</v>
      </c>
      <c r="K368" s="237" t="s">
        <v>142</v>
      </c>
      <c r="L368" s="72"/>
      <c r="M368" s="242" t="s">
        <v>34</v>
      </c>
      <c r="N368" s="243" t="s">
        <v>49</v>
      </c>
      <c r="O368" s="47"/>
      <c r="P368" s="244">
        <f>O368*H368</f>
        <v>0</v>
      </c>
      <c r="Q368" s="244">
        <v>3.7500000000000001E-06</v>
      </c>
      <c r="R368" s="244">
        <f>Q368*H368</f>
        <v>5.6249999999999998E-05</v>
      </c>
      <c r="S368" s="244">
        <v>0</v>
      </c>
      <c r="T368" s="245">
        <f>S368*H368</f>
        <v>0</v>
      </c>
      <c r="AR368" s="24" t="s">
        <v>143</v>
      </c>
      <c r="AT368" s="24" t="s">
        <v>138</v>
      </c>
      <c r="AU368" s="24" t="s">
        <v>86</v>
      </c>
      <c r="AY368" s="24" t="s">
        <v>136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24" t="s">
        <v>25</v>
      </c>
      <c r="BK368" s="246">
        <f>ROUND(I368*H368,2)</f>
        <v>0</v>
      </c>
      <c r="BL368" s="24" t="s">
        <v>143</v>
      </c>
      <c r="BM368" s="24" t="s">
        <v>1172</v>
      </c>
    </row>
    <row r="369" s="12" customFormat="1">
      <c r="B369" s="247"/>
      <c r="C369" s="248"/>
      <c r="D369" s="249" t="s">
        <v>145</v>
      </c>
      <c r="E369" s="250" t="s">
        <v>34</v>
      </c>
      <c r="F369" s="251" t="s">
        <v>1173</v>
      </c>
      <c r="G369" s="248"/>
      <c r="H369" s="250" t="s">
        <v>34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AT369" s="257" t="s">
        <v>145</v>
      </c>
      <c r="AU369" s="257" t="s">
        <v>86</v>
      </c>
      <c r="AV369" s="12" t="s">
        <v>25</v>
      </c>
      <c r="AW369" s="12" t="s">
        <v>41</v>
      </c>
      <c r="AX369" s="12" t="s">
        <v>78</v>
      </c>
      <c r="AY369" s="257" t="s">
        <v>136</v>
      </c>
    </row>
    <row r="370" s="13" customFormat="1">
      <c r="B370" s="258"/>
      <c r="C370" s="259"/>
      <c r="D370" s="249" t="s">
        <v>145</v>
      </c>
      <c r="E370" s="260" t="s">
        <v>34</v>
      </c>
      <c r="F370" s="261" t="s">
        <v>10</v>
      </c>
      <c r="G370" s="259"/>
      <c r="H370" s="262">
        <v>15</v>
      </c>
      <c r="I370" s="263"/>
      <c r="J370" s="259"/>
      <c r="K370" s="259"/>
      <c r="L370" s="264"/>
      <c r="M370" s="265"/>
      <c r="N370" s="266"/>
      <c r="O370" s="266"/>
      <c r="P370" s="266"/>
      <c r="Q370" s="266"/>
      <c r="R370" s="266"/>
      <c r="S370" s="266"/>
      <c r="T370" s="267"/>
      <c r="AT370" s="268" t="s">
        <v>145</v>
      </c>
      <c r="AU370" s="268" t="s">
        <v>86</v>
      </c>
      <c r="AV370" s="13" t="s">
        <v>86</v>
      </c>
      <c r="AW370" s="13" t="s">
        <v>41</v>
      </c>
      <c r="AX370" s="13" t="s">
        <v>78</v>
      </c>
      <c r="AY370" s="268" t="s">
        <v>136</v>
      </c>
    </row>
    <row r="371" s="14" customFormat="1">
      <c r="B371" s="269"/>
      <c r="C371" s="270"/>
      <c r="D371" s="249" t="s">
        <v>145</v>
      </c>
      <c r="E371" s="271" t="s">
        <v>34</v>
      </c>
      <c r="F371" s="272" t="s">
        <v>148</v>
      </c>
      <c r="G371" s="270"/>
      <c r="H371" s="273">
        <v>15</v>
      </c>
      <c r="I371" s="274"/>
      <c r="J371" s="270"/>
      <c r="K371" s="270"/>
      <c r="L371" s="275"/>
      <c r="M371" s="276"/>
      <c r="N371" s="277"/>
      <c r="O371" s="277"/>
      <c r="P371" s="277"/>
      <c r="Q371" s="277"/>
      <c r="R371" s="277"/>
      <c r="S371" s="277"/>
      <c r="T371" s="278"/>
      <c r="AT371" s="279" t="s">
        <v>145</v>
      </c>
      <c r="AU371" s="279" t="s">
        <v>86</v>
      </c>
      <c r="AV371" s="14" t="s">
        <v>143</v>
      </c>
      <c r="AW371" s="14" t="s">
        <v>41</v>
      </c>
      <c r="AX371" s="14" t="s">
        <v>25</v>
      </c>
      <c r="AY371" s="279" t="s">
        <v>136</v>
      </c>
    </row>
    <row r="372" s="1" customFormat="1" ht="25.5" customHeight="1">
      <c r="B372" s="46"/>
      <c r="C372" s="235" t="s">
        <v>600</v>
      </c>
      <c r="D372" s="235" t="s">
        <v>138</v>
      </c>
      <c r="E372" s="236" t="s">
        <v>1174</v>
      </c>
      <c r="F372" s="237" t="s">
        <v>1175</v>
      </c>
      <c r="G372" s="238" t="s">
        <v>141</v>
      </c>
      <c r="H372" s="239">
        <v>1.5</v>
      </c>
      <c r="I372" s="240"/>
      <c r="J372" s="241">
        <f>ROUND(I372*H372,2)</f>
        <v>0</v>
      </c>
      <c r="K372" s="237" t="s">
        <v>142</v>
      </c>
      <c r="L372" s="72"/>
      <c r="M372" s="242" t="s">
        <v>34</v>
      </c>
      <c r="N372" s="243" t="s">
        <v>49</v>
      </c>
      <c r="O372" s="47"/>
      <c r="P372" s="244">
        <f>O372*H372</f>
        <v>0</v>
      </c>
      <c r="Q372" s="244">
        <v>9.38E-06</v>
      </c>
      <c r="R372" s="244">
        <f>Q372*H372</f>
        <v>1.4069999999999999E-05</v>
      </c>
      <c r="S372" s="244">
        <v>0</v>
      </c>
      <c r="T372" s="245">
        <f>S372*H372</f>
        <v>0</v>
      </c>
      <c r="AR372" s="24" t="s">
        <v>143</v>
      </c>
      <c r="AT372" s="24" t="s">
        <v>138</v>
      </c>
      <c r="AU372" s="24" t="s">
        <v>86</v>
      </c>
      <c r="AY372" s="24" t="s">
        <v>136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24" t="s">
        <v>25</v>
      </c>
      <c r="BK372" s="246">
        <f>ROUND(I372*H372,2)</f>
        <v>0</v>
      </c>
      <c r="BL372" s="24" t="s">
        <v>143</v>
      </c>
      <c r="BM372" s="24" t="s">
        <v>1176</v>
      </c>
    </row>
    <row r="373" s="12" customFormat="1">
      <c r="B373" s="247"/>
      <c r="C373" s="248"/>
      <c r="D373" s="249" t="s">
        <v>145</v>
      </c>
      <c r="E373" s="250" t="s">
        <v>34</v>
      </c>
      <c r="F373" s="251" t="s">
        <v>1177</v>
      </c>
      <c r="G373" s="248"/>
      <c r="H373" s="250" t="s">
        <v>34</v>
      </c>
      <c r="I373" s="252"/>
      <c r="J373" s="248"/>
      <c r="K373" s="248"/>
      <c r="L373" s="253"/>
      <c r="M373" s="254"/>
      <c r="N373" s="255"/>
      <c r="O373" s="255"/>
      <c r="P373" s="255"/>
      <c r="Q373" s="255"/>
      <c r="R373" s="255"/>
      <c r="S373" s="255"/>
      <c r="T373" s="256"/>
      <c r="AT373" s="257" t="s">
        <v>145</v>
      </c>
      <c r="AU373" s="257" t="s">
        <v>86</v>
      </c>
      <c r="AV373" s="12" t="s">
        <v>25</v>
      </c>
      <c r="AW373" s="12" t="s">
        <v>41</v>
      </c>
      <c r="AX373" s="12" t="s">
        <v>78</v>
      </c>
      <c r="AY373" s="257" t="s">
        <v>136</v>
      </c>
    </row>
    <row r="374" s="13" customFormat="1">
      <c r="B374" s="258"/>
      <c r="C374" s="259"/>
      <c r="D374" s="249" t="s">
        <v>145</v>
      </c>
      <c r="E374" s="260" t="s">
        <v>34</v>
      </c>
      <c r="F374" s="261" t="s">
        <v>1169</v>
      </c>
      <c r="G374" s="259"/>
      <c r="H374" s="262">
        <v>1.5</v>
      </c>
      <c r="I374" s="263"/>
      <c r="J374" s="259"/>
      <c r="K374" s="259"/>
      <c r="L374" s="264"/>
      <c r="M374" s="265"/>
      <c r="N374" s="266"/>
      <c r="O374" s="266"/>
      <c r="P374" s="266"/>
      <c r="Q374" s="266"/>
      <c r="R374" s="266"/>
      <c r="S374" s="266"/>
      <c r="T374" s="267"/>
      <c r="AT374" s="268" t="s">
        <v>145</v>
      </c>
      <c r="AU374" s="268" t="s">
        <v>86</v>
      </c>
      <c r="AV374" s="13" t="s">
        <v>86</v>
      </c>
      <c r="AW374" s="13" t="s">
        <v>41</v>
      </c>
      <c r="AX374" s="13" t="s">
        <v>78</v>
      </c>
      <c r="AY374" s="268" t="s">
        <v>136</v>
      </c>
    </row>
    <row r="375" s="14" customFormat="1">
      <c r="B375" s="269"/>
      <c r="C375" s="270"/>
      <c r="D375" s="249" t="s">
        <v>145</v>
      </c>
      <c r="E375" s="271" t="s">
        <v>34</v>
      </c>
      <c r="F375" s="272" t="s">
        <v>148</v>
      </c>
      <c r="G375" s="270"/>
      <c r="H375" s="273">
        <v>1.5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AT375" s="279" t="s">
        <v>145</v>
      </c>
      <c r="AU375" s="279" t="s">
        <v>86</v>
      </c>
      <c r="AV375" s="14" t="s">
        <v>143</v>
      </c>
      <c r="AW375" s="14" t="s">
        <v>41</v>
      </c>
      <c r="AX375" s="14" t="s">
        <v>25</v>
      </c>
      <c r="AY375" s="279" t="s">
        <v>136</v>
      </c>
    </row>
    <row r="376" s="1" customFormat="1" ht="38.25" customHeight="1">
      <c r="B376" s="46"/>
      <c r="C376" s="235" t="s">
        <v>604</v>
      </c>
      <c r="D376" s="235" t="s">
        <v>138</v>
      </c>
      <c r="E376" s="236" t="s">
        <v>819</v>
      </c>
      <c r="F376" s="237" t="s">
        <v>820</v>
      </c>
      <c r="G376" s="238" t="s">
        <v>209</v>
      </c>
      <c r="H376" s="239">
        <v>194</v>
      </c>
      <c r="I376" s="240"/>
      <c r="J376" s="241">
        <f>ROUND(I376*H376,2)</f>
        <v>0</v>
      </c>
      <c r="K376" s="237" t="s">
        <v>142</v>
      </c>
      <c r="L376" s="72"/>
      <c r="M376" s="242" t="s">
        <v>34</v>
      </c>
      <c r="N376" s="243" t="s">
        <v>49</v>
      </c>
      <c r="O376" s="47"/>
      <c r="P376" s="244">
        <f>O376*H376</f>
        <v>0</v>
      </c>
      <c r="Q376" s="244">
        <v>0.10095</v>
      </c>
      <c r="R376" s="244">
        <f>Q376*H376</f>
        <v>19.584299999999999</v>
      </c>
      <c r="S376" s="244">
        <v>0</v>
      </c>
      <c r="T376" s="245">
        <f>S376*H376</f>
        <v>0</v>
      </c>
      <c r="AR376" s="24" t="s">
        <v>143</v>
      </c>
      <c r="AT376" s="24" t="s">
        <v>138</v>
      </c>
      <c r="AU376" s="24" t="s">
        <v>86</v>
      </c>
      <c r="AY376" s="24" t="s">
        <v>136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24" t="s">
        <v>25</v>
      </c>
      <c r="BK376" s="246">
        <f>ROUND(I376*H376,2)</f>
        <v>0</v>
      </c>
      <c r="BL376" s="24" t="s">
        <v>143</v>
      </c>
      <c r="BM376" s="24" t="s">
        <v>1178</v>
      </c>
    </row>
    <row r="377" s="12" customFormat="1">
      <c r="B377" s="247"/>
      <c r="C377" s="248"/>
      <c r="D377" s="249" t="s">
        <v>145</v>
      </c>
      <c r="E377" s="250" t="s">
        <v>34</v>
      </c>
      <c r="F377" s="251" t="s">
        <v>1179</v>
      </c>
      <c r="G377" s="248"/>
      <c r="H377" s="250" t="s">
        <v>34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AT377" s="257" t="s">
        <v>145</v>
      </c>
      <c r="AU377" s="257" t="s">
        <v>86</v>
      </c>
      <c r="AV377" s="12" t="s">
        <v>25</v>
      </c>
      <c r="AW377" s="12" t="s">
        <v>41</v>
      </c>
      <c r="AX377" s="12" t="s">
        <v>78</v>
      </c>
      <c r="AY377" s="257" t="s">
        <v>136</v>
      </c>
    </row>
    <row r="378" s="13" customFormat="1">
      <c r="B378" s="258"/>
      <c r="C378" s="259"/>
      <c r="D378" s="249" t="s">
        <v>145</v>
      </c>
      <c r="E378" s="260" t="s">
        <v>34</v>
      </c>
      <c r="F378" s="261" t="s">
        <v>1180</v>
      </c>
      <c r="G378" s="259"/>
      <c r="H378" s="262">
        <v>194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AT378" s="268" t="s">
        <v>145</v>
      </c>
      <c r="AU378" s="268" t="s">
        <v>86</v>
      </c>
      <c r="AV378" s="13" t="s">
        <v>86</v>
      </c>
      <c r="AW378" s="13" t="s">
        <v>41</v>
      </c>
      <c r="AX378" s="13" t="s">
        <v>78</v>
      </c>
      <c r="AY378" s="268" t="s">
        <v>136</v>
      </c>
    </row>
    <row r="379" s="14" customFormat="1">
      <c r="B379" s="269"/>
      <c r="C379" s="270"/>
      <c r="D379" s="249" t="s">
        <v>145</v>
      </c>
      <c r="E379" s="271" t="s">
        <v>34</v>
      </c>
      <c r="F379" s="272" t="s">
        <v>148</v>
      </c>
      <c r="G379" s="270"/>
      <c r="H379" s="273">
        <v>194</v>
      </c>
      <c r="I379" s="274"/>
      <c r="J379" s="270"/>
      <c r="K379" s="270"/>
      <c r="L379" s="275"/>
      <c r="M379" s="276"/>
      <c r="N379" s="277"/>
      <c r="O379" s="277"/>
      <c r="P379" s="277"/>
      <c r="Q379" s="277"/>
      <c r="R379" s="277"/>
      <c r="S379" s="277"/>
      <c r="T379" s="278"/>
      <c r="AT379" s="279" t="s">
        <v>145</v>
      </c>
      <c r="AU379" s="279" t="s">
        <v>86</v>
      </c>
      <c r="AV379" s="14" t="s">
        <v>143</v>
      </c>
      <c r="AW379" s="14" t="s">
        <v>41</v>
      </c>
      <c r="AX379" s="14" t="s">
        <v>25</v>
      </c>
      <c r="AY379" s="279" t="s">
        <v>136</v>
      </c>
    </row>
    <row r="380" s="1" customFormat="1" ht="16.5" customHeight="1">
      <c r="B380" s="46"/>
      <c r="C380" s="283" t="s">
        <v>610</v>
      </c>
      <c r="D380" s="283" t="s">
        <v>390</v>
      </c>
      <c r="E380" s="284" t="s">
        <v>825</v>
      </c>
      <c r="F380" s="285" t="s">
        <v>826</v>
      </c>
      <c r="G380" s="286" t="s">
        <v>209</v>
      </c>
      <c r="H380" s="287">
        <v>197.88</v>
      </c>
      <c r="I380" s="288"/>
      <c r="J380" s="289">
        <f>ROUND(I380*H380,2)</f>
        <v>0</v>
      </c>
      <c r="K380" s="285" t="s">
        <v>142</v>
      </c>
      <c r="L380" s="290"/>
      <c r="M380" s="291" t="s">
        <v>34</v>
      </c>
      <c r="N380" s="292" t="s">
        <v>49</v>
      </c>
      <c r="O380" s="47"/>
      <c r="P380" s="244">
        <f>O380*H380</f>
        <v>0</v>
      </c>
      <c r="Q380" s="244">
        <v>0.048000000000000001</v>
      </c>
      <c r="R380" s="244">
        <f>Q380*H380</f>
        <v>9.4982399999999991</v>
      </c>
      <c r="S380" s="244">
        <v>0</v>
      </c>
      <c r="T380" s="245">
        <f>S380*H380</f>
        <v>0</v>
      </c>
      <c r="AR380" s="24" t="s">
        <v>179</v>
      </c>
      <c r="AT380" s="24" t="s">
        <v>390</v>
      </c>
      <c r="AU380" s="24" t="s">
        <v>86</v>
      </c>
      <c r="AY380" s="24" t="s">
        <v>136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24" t="s">
        <v>25</v>
      </c>
      <c r="BK380" s="246">
        <f>ROUND(I380*H380,2)</f>
        <v>0</v>
      </c>
      <c r="BL380" s="24" t="s">
        <v>143</v>
      </c>
      <c r="BM380" s="24" t="s">
        <v>1181</v>
      </c>
    </row>
    <row r="381" s="12" customFormat="1">
      <c r="B381" s="247"/>
      <c r="C381" s="248"/>
      <c r="D381" s="249" t="s">
        <v>145</v>
      </c>
      <c r="E381" s="250" t="s">
        <v>34</v>
      </c>
      <c r="F381" s="251" t="s">
        <v>1182</v>
      </c>
      <c r="G381" s="248"/>
      <c r="H381" s="250" t="s">
        <v>34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AT381" s="257" t="s">
        <v>145</v>
      </c>
      <c r="AU381" s="257" t="s">
        <v>86</v>
      </c>
      <c r="AV381" s="12" t="s">
        <v>25</v>
      </c>
      <c r="AW381" s="12" t="s">
        <v>41</v>
      </c>
      <c r="AX381" s="12" t="s">
        <v>78</v>
      </c>
      <c r="AY381" s="257" t="s">
        <v>136</v>
      </c>
    </row>
    <row r="382" s="13" customFormat="1">
      <c r="B382" s="258"/>
      <c r="C382" s="259"/>
      <c r="D382" s="249" t="s">
        <v>145</v>
      </c>
      <c r="E382" s="260" t="s">
        <v>34</v>
      </c>
      <c r="F382" s="261" t="s">
        <v>1183</v>
      </c>
      <c r="G382" s="259"/>
      <c r="H382" s="262">
        <v>197.88</v>
      </c>
      <c r="I382" s="263"/>
      <c r="J382" s="259"/>
      <c r="K382" s="259"/>
      <c r="L382" s="264"/>
      <c r="M382" s="265"/>
      <c r="N382" s="266"/>
      <c r="O382" s="266"/>
      <c r="P382" s="266"/>
      <c r="Q382" s="266"/>
      <c r="R382" s="266"/>
      <c r="S382" s="266"/>
      <c r="T382" s="267"/>
      <c r="AT382" s="268" t="s">
        <v>145</v>
      </c>
      <c r="AU382" s="268" t="s">
        <v>86</v>
      </c>
      <c r="AV382" s="13" t="s">
        <v>86</v>
      </c>
      <c r="AW382" s="13" t="s">
        <v>41</v>
      </c>
      <c r="AX382" s="13" t="s">
        <v>78</v>
      </c>
      <c r="AY382" s="268" t="s">
        <v>136</v>
      </c>
    </row>
    <row r="383" s="14" customFormat="1">
      <c r="B383" s="269"/>
      <c r="C383" s="270"/>
      <c r="D383" s="249" t="s">
        <v>145</v>
      </c>
      <c r="E383" s="271" t="s">
        <v>34</v>
      </c>
      <c r="F383" s="272" t="s">
        <v>148</v>
      </c>
      <c r="G383" s="270"/>
      <c r="H383" s="273">
        <v>197.88</v>
      </c>
      <c r="I383" s="274"/>
      <c r="J383" s="270"/>
      <c r="K383" s="270"/>
      <c r="L383" s="275"/>
      <c r="M383" s="276"/>
      <c r="N383" s="277"/>
      <c r="O383" s="277"/>
      <c r="P383" s="277"/>
      <c r="Q383" s="277"/>
      <c r="R383" s="277"/>
      <c r="S383" s="277"/>
      <c r="T383" s="278"/>
      <c r="AT383" s="279" t="s">
        <v>145</v>
      </c>
      <c r="AU383" s="279" t="s">
        <v>86</v>
      </c>
      <c r="AV383" s="14" t="s">
        <v>143</v>
      </c>
      <c r="AW383" s="14" t="s">
        <v>41</v>
      </c>
      <c r="AX383" s="14" t="s">
        <v>25</v>
      </c>
      <c r="AY383" s="279" t="s">
        <v>136</v>
      </c>
    </row>
    <row r="384" s="1" customFormat="1" ht="38.25" customHeight="1">
      <c r="B384" s="46"/>
      <c r="C384" s="235" t="s">
        <v>616</v>
      </c>
      <c r="D384" s="235" t="s">
        <v>138</v>
      </c>
      <c r="E384" s="236" t="s">
        <v>819</v>
      </c>
      <c r="F384" s="237" t="s">
        <v>820</v>
      </c>
      <c r="G384" s="238" t="s">
        <v>209</v>
      </c>
      <c r="H384" s="239">
        <v>48</v>
      </c>
      <c r="I384" s="240"/>
      <c r="J384" s="241">
        <f>ROUND(I384*H384,2)</f>
        <v>0</v>
      </c>
      <c r="K384" s="237" t="s">
        <v>142</v>
      </c>
      <c r="L384" s="72"/>
      <c r="M384" s="242" t="s">
        <v>34</v>
      </c>
      <c r="N384" s="243" t="s">
        <v>49</v>
      </c>
      <c r="O384" s="47"/>
      <c r="P384" s="244">
        <f>O384*H384</f>
        <v>0</v>
      </c>
      <c r="Q384" s="244">
        <v>0.10095</v>
      </c>
      <c r="R384" s="244">
        <f>Q384*H384</f>
        <v>4.8456000000000001</v>
      </c>
      <c r="S384" s="244">
        <v>0</v>
      </c>
      <c r="T384" s="245">
        <f>S384*H384</f>
        <v>0</v>
      </c>
      <c r="AR384" s="24" t="s">
        <v>143</v>
      </c>
      <c r="AT384" s="24" t="s">
        <v>138</v>
      </c>
      <c r="AU384" s="24" t="s">
        <v>86</v>
      </c>
      <c r="AY384" s="24" t="s">
        <v>136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24" t="s">
        <v>25</v>
      </c>
      <c r="BK384" s="246">
        <f>ROUND(I384*H384,2)</f>
        <v>0</v>
      </c>
      <c r="BL384" s="24" t="s">
        <v>143</v>
      </c>
      <c r="BM384" s="24" t="s">
        <v>1184</v>
      </c>
    </row>
    <row r="385" s="12" customFormat="1">
      <c r="B385" s="247"/>
      <c r="C385" s="248"/>
      <c r="D385" s="249" t="s">
        <v>145</v>
      </c>
      <c r="E385" s="250" t="s">
        <v>34</v>
      </c>
      <c r="F385" s="251" t="s">
        <v>1185</v>
      </c>
      <c r="G385" s="248"/>
      <c r="H385" s="250" t="s">
        <v>34</v>
      </c>
      <c r="I385" s="252"/>
      <c r="J385" s="248"/>
      <c r="K385" s="248"/>
      <c r="L385" s="253"/>
      <c r="M385" s="254"/>
      <c r="N385" s="255"/>
      <c r="O385" s="255"/>
      <c r="P385" s="255"/>
      <c r="Q385" s="255"/>
      <c r="R385" s="255"/>
      <c r="S385" s="255"/>
      <c r="T385" s="256"/>
      <c r="AT385" s="257" t="s">
        <v>145</v>
      </c>
      <c r="AU385" s="257" t="s">
        <v>86</v>
      </c>
      <c r="AV385" s="12" t="s">
        <v>25</v>
      </c>
      <c r="AW385" s="12" t="s">
        <v>41</v>
      </c>
      <c r="AX385" s="12" t="s">
        <v>78</v>
      </c>
      <c r="AY385" s="257" t="s">
        <v>136</v>
      </c>
    </row>
    <row r="386" s="13" customFormat="1">
      <c r="B386" s="258"/>
      <c r="C386" s="259"/>
      <c r="D386" s="249" t="s">
        <v>145</v>
      </c>
      <c r="E386" s="260" t="s">
        <v>34</v>
      </c>
      <c r="F386" s="261" t="s">
        <v>1186</v>
      </c>
      <c r="G386" s="259"/>
      <c r="H386" s="262">
        <v>48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AT386" s="268" t="s">
        <v>145</v>
      </c>
      <c r="AU386" s="268" t="s">
        <v>86</v>
      </c>
      <c r="AV386" s="13" t="s">
        <v>86</v>
      </c>
      <c r="AW386" s="13" t="s">
        <v>41</v>
      </c>
      <c r="AX386" s="13" t="s">
        <v>78</v>
      </c>
      <c r="AY386" s="268" t="s">
        <v>136</v>
      </c>
    </row>
    <row r="387" s="14" customFormat="1">
      <c r="B387" s="269"/>
      <c r="C387" s="270"/>
      <c r="D387" s="249" t="s">
        <v>145</v>
      </c>
      <c r="E387" s="271" t="s">
        <v>34</v>
      </c>
      <c r="F387" s="272" t="s">
        <v>148</v>
      </c>
      <c r="G387" s="270"/>
      <c r="H387" s="273">
        <v>48</v>
      </c>
      <c r="I387" s="274"/>
      <c r="J387" s="270"/>
      <c r="K387" s="270"/>
      <c r="L387" s="275"/>
      <c r="M387" s="276"/>
      <c r="N387" s="277"/>
      <c r="O387" s="277"/>
      <c r="P387" s="277"/>
      <c r="Q387" s="277"/>
      <c r="R387" s="277"/>
      <c r="S387" s="277"/>
      <c r="T387" s="278"/>
      <c r="AT387" s="279" t="s">
        <v>145</v>
      </c>
      <c r="AU387" s="279" t="s">
        <v>86</v>
      </c>
      <c r="AV387" s="14" t="s">
        <v>143</v>
      </c>
      <c r="AW387" s="14" t="s">
        <v>41</v>
      </c>
      <c r="AX387" s="14" t="s">
        <v>25</v>
      </c>
      <c r="AY387" s="279" t="s">
        <v>136</v>
      </c>
    </row>
    <row r="388" s="1" customFormat="1" ht="16.5" customHeight="1">
      <c r="B388" s="46"/>
      <c r="C388" s="283" t="s">
        <v>622</v>
      </c>
      <c r="D388" s="283" t="s">
        <v>390</v>
      </c>
      <c r="E388" s="284" t="s">
        <v>835</v>
      </c>
      <c r="F388" s="285" t="s">
        <v>836</v>
      </c>
      <c r="G388" s="286" t="s">
        <v>209</v>
      </c>
      <c r="H388" s="287">
        <v>48.960000000000001</v>
      </c>
      <c r="I388" s="288"/>
      <c r="J388" s="289">
        <f>ROUND(I388*H388,2)</f>
        <v>0</v>
      </c>
      <c r="K388" s="285" t="s">
        <v>142</v>
      </c>
      <c r="L388" s="290"/>
      <c r="M388" s="291" t="s">
        <v>34</v>
      </c>
      <c r="N388" s="292" t="s">
        <v>49</v>
      </c>
      <c r="O388" s="47"/>
      <c r="P388" s="244">
        <f>O388*H388</f>
        <v>0</v>
      </c>
      <c r="Q388" s="244">
        <v>0.021999999999999999</v>
      </c>
      <c r="R388" s="244">
        <f>Q388*H388</f>
        <v>1.0771199999999999</v>
      </c>
      <c r="S388" s="244">
        <v>0</v>
      </c>
      <c r="T388" s="245">
        <f>S388*H388</f>
        <v>0</v>
      </c>
      <c r="AR388" s="24" t="s">
        <v>179</v>
      </c>
      <c r="AT388" s="24" t="s">
        <v>390</v>
      </c>
      <c r="AU388" s="24" t="s">
        <v>86</v>
      </c>
      <c r="AY388" s="24" t="s">
        <v>136</v>
      </c>
      <c r="BE388" s="246">
        <f>IF(N388="základní",J388,0)</f>
        <v>0</v>
      </c>
      <c r="BF388" s="246">
        <f>IF(N388="snížená",J388,0)</f>
        <v>0</v>
      </c>
      <c r="BG388" s="246">
        <f>IF(N388="zákl. přenesená",J388,0)</f>
        <v>0</v>
      </c>
      <c r="BH388" s="246">
        <f>IF(N388="sníž. přenesená",J388,0)</f>
        <v>0</v>
      </c>
      <c r="BI388" s="246">
        <f>IF(N388="nulová",J388,0)</f>
        <v>0</v>
      </c>
      <c r="BJ388" s="24" t="s">
        <v>25</v>
      </c>
      <c r="BK388" s="246">
        <f>ROUND(I388*H388,2)</f>
        <v>0</v>
      </c>
      <c r="BL388" s="24" t="s">
        <v>143</v>
      </c>
      <c r="BM388" s="24" t="s">
        <v>1187</v>
      </c>
    </row>
    <row r="389" s="12" customFormat="1">
      <c r="B389" s="247"/>
      <c r="C389" s="248"/>
      <c r="D389" s="249" t="s">
        <v>145</v>
      </c>
      <c r="E389" s="250" t="s">
        <v>34</v>
      </c>
      <c r="F389" s="251" t="s">
        <v>1188</v>
      </c>
      <c r="G389" s="248"/>
      <c r="H389" s="250" t="s">
        <v>34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AT389" s="257" t="s">
        <v>145</v>
      </c>
      <c r="AU389" s="257" t="s">
        <v>86</v>
      </c>
      <c r="AV389" s="12" t="s">
        <v>25</v>
      </c>
      <c r="AW389" s="12" t="s">
        <v>41</v>
      </c>
      <c r="AX389" s="12" t="s">
        <v>78</v>
      </c>
      <c r="AY389" s="257" t="s">
        <v>136</v>
      </c>
    </row>
    <row r="390" s="13" customFormat="1">
      <c r="B390" s="258"/>
      <c r="C390" s="259"/>
      <c r="D390" s="249" t="s">
        <v>145</v>
      </c>
      <c r="E390" s="260" t="s">
        <v>34</v>
      </c>
      <c r="F390" s="261" t="s">
        <v>1189</v>
      </c>
      <c r="G390" s="259"/>
      <c r="H390" s="262">
        <v>48.960000000000001</v>
      </c>
      <c r="I390" s="263"/>
      <c r="J390" s="259"/>
      <c r="K390" s="259"/>
      <c r="L390" s="264"/>
      <c r="M390" s="265"/>
      <c r="N390" s="266"/>
      <c r="O390" s="266"/>
      <c r="P390" s="266"/>
      <c r="Q390" s="266"/>
      <c r="R390" s="266"/>
      <c r="S390" s="266"/>
      <c r="T390" s="267"/>
      <c r="AT390" s="268" t="s">
        <v>145</v>
      </c>
      <c r="AU390" s="268" t="s">
        <v>86</v>
      </c>
      <c r="AV390" s="13" t="s">
        <v>86</v>
      </c>
      <c r="AW390" s="13" t="s">
        <v>41</v>
      </c>
      <c r="AX390" s="13" t="s">
        <v>78</v>
      </c>
      <c r="AY390" s="268" t="s">
        <v>136</v>
      </c>
    </row>
    <row r="391" s="14" customFormat="1">
      <c r="B391" s="269"/>
      <c r="C391" s="270"/>
      <c r="D391" s="249" t="s">
        <v>145</v>
      </c>
      <c r="E391" s="271" t="s">
        <v>34</v>
      </c>
      <c r="F391" s="272" t="s">
        <v>148</v>
      </c>
      <c r="G391" s="270"/>
      <c r="H391" s="273">
        <v>48.960000000000001</v>
      </c>
      <c r="I391" s="274"/>
      <c r="J391" s="270"/>
      <c r="K391" s="270"/>
      <c r="L391" s="275"/>
      <c r="M391" s="276"/>
      <c r="N391" s="277"/>
      <c r="O391" s="277"/>
      <c r="P391" s="277"/>
      <c r="Q391" s="277"/>
      <c r="R391" s="277"/>
      <c r="S391" s="277"/>
      <c r="T391" s="278"/>
      <c r="AT391" s="279" t="s">
        <v>145</v>
      </c>
      <c r="AU391" s="279" t="s">
        <v>86</v>
      </c>
      <c r="AV391" s="14" t="s">
        <v>143</v>
      </c>
      <c r="AW391" s="14" t="s">
        <v>41</v>
      </c>
      <c r="AX391" s="14" t="s">
        <v>25</v>
      </c>
      <c r="AY391" s="279" t="s">
        <v>136</v>
      </c>
    </row>
    <row r="392" s="1" customFormat="1" ht="25.5" customHeight="1">
      <c r="B392" s="46"/>
      <c r="C392" s="235" t="s">
        <v>628</v>
      </c>
      <c r="D392" s="235" t="s">
        <v>138</v>
      </c>
      <c r="E392" s="236" t="s">
        <v>851</v>
      </c>
      <c r="F392" s="237" t="s">
        <v>852</v>
      </c>
      <c r="G392" s="238" t="s">
        <v>141</v>
      </c>
      <c r="H392" s="239">
        <v>26</v>
      </c>
      <c r="I392" s="240"/>
      <c r="J392" s="241">
        <f>ROUND(I392*H392,2)</f>
        <v>0</v>
      </c>
      <c r="K392" s="237" t="s">
        <v>142</v>
      </c>
      <c r="L392" s="72"/>
      <c r="M392" s="242" t="s">
        <v>34</v>
      </c>
      <c r="N392" s="243" t="s">
        <v>49</v>
      </c>
      <c r="O392" s="47"/>
      <c r="P392" s="244">
        <f>O392*H392</f>
        <v>0</v>
      </c>
      <c r="Q392" s="244">
        <v>0.00036000000000000002</v>
      </c>
      <c r="R392" s="244">
        <f>Q392*H392</f>
        <v>0.0093600000000000003</v>
      </c>
      <c r="S392" s="244">
        <v>0</v>
      </c>
      <c r="T392" s="245">
        <f>S392*H392</f>
        <v>0</v>
      </c>
      <c r="AR392" s="24" t="s">
        <v>143</v>
      </c>
      <c r="AT392" s="24" t="s">
        <v>138</v>
      </c>
      <c r="AU392" s="24" t="s">
        <v>86</v>
      </c>
      <c r="AY392" s="24" t="s">
        <v>136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24" t="s">
        <v>25</v>
      </c>
      <c r="BK392" s="246">
        <f>ROUND(I392*H392,2)</f>
        <v>0</v>
      </c>
      <c r="BL392" s="24" t="s">
        <v>143</v>
      </c>
      <c r="BM392" s="24" t="s">
        <v>1190</v>
      </c>
    </row>
    <row r="393" s="12" customFormat="1">
      <c r="B393" s="247"/>
      <c r="C393" s="248"/>
      <c r="D393" s="249" t="s">
        <v>145</v>
      </c>
      <c r="E393" s="250" t="s">
        <v>34</v>
      </c>
      <c r="F393" s="251" t="s">
        <v>854</v>
      </c>
      <c r="G393" s="248"/>
      <c r="H393" s="250" t="s">
        <v>34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AT393" s="257" t="s">
        <v>145</v>
      </c>
      <c r="AU393" s="257" t="s">
        <v>86</v>
      </c>
      <c r="AV393" s="12" t="s">
        <v>25</v>
      </c>
      <c r="AW393" s="12" t="s">
        <v>41</v>
      </c>
      <c r="AX393" s="12" t="s">
        <v>78</v>
      </c>
      <c r="AY393" s="257" t="s">
        <v>136</v>
      </c>
    </row>
    <row r="394" s="13" customFormat="1">
      <c r="B394" s="258"/>
      <c r="C394" s="259"/>
      <c r="D394" s="249" t="s">
        <v>145</v>
      </c>
      <c r="E394" s="260" t="s">
        <v>34</v>
      </c>
      <c r="F394" s="261" t="s">
        <v>271</v>
      </c>
      <c r="G394" s="259"/>
      <c r="H394" s="262">
        <v>26</v>
      </c>
      <c r="I394" s="263"/>
      <c r="J394" s="259"/>
      <c r="K394" s="259"/>
      <c r="L394" s="264"/>
      <c r="M394" s="265"/>
      <c r="N394" s="266"/>
      <c r="O394" s="266"/>
      <c r="P394" s="266"/>
      <c r="Q394" s="266"/>
      <c r="R394" s="266"/>
      <c r="S394" s="266"/>
      <c r="T394" s="267"/>
      <c r="AT394" s="268" t="s">
        <v>145</v>
      </c>
      <c r="AU394" s="268" t="s">
        <v>86</v>
      </c>
      <c r="AV394" s="13" t="s">
        <v>86</v>
      </c>
      <c r="AW394" s="13" t="s">
        <v>41</v>
      </c>
      <c r="AX394" s="13" t="s">
        <v>78</v>
      </c>
      <c r="AY394" s="268" t="s">
        <v>136</v>
      </c>
    </row>
    <row r="395" s="14" customFormat="1">
      <c r="B395" s="269"/>
      <c r="C395" s="270"/>
      <c r="D395" s="249" t="s">
        <v>145</v>
      </c>
      <c r="E395" s="271" t="s">
        <v>34</v>
      </c>
      <c r="F395" s="272" t="s">
        <v>148</v>
      </c>
      <c r="G395" s="270"/>
      <c r="H395" s="273">
        <v>26</v>
      </c>
      <c r="I395" s="274"/>
      <c r="J395" s="270"/>
      <c r="K395" s="270"/>
      <c r="L395" s="275"/>
      <c r="M395" s="276"/>
      <c r="N395" s="277"/>
      <c r="O395" s="277"/>
      <c r="P395" s="277"/>
      <c r="Q395" s="277"/>
      <c r="R395" s="277"/>
      <c r="S395" s="277"/>
      <c r="T395" s="278"/>
      <c r="AT395" s="279" t="s">
        <v>145</v>
      </c>
      <c r="AU395" s="279" t="s">
        <v>86</v>
      </c>
      <c r="AV395" s="14" t="s">
        <v>143</v>
      </c>
      <c r="AW395" s="14" t="s">
        <v>41</v>
      </c>
      <c r="AX395" s="14" t="s">
        <v>25</v>
      </c>
      <c r="AY395" s="279" t="s">
        <v>136</v>
      </c>
    </row>
    <row r="396" s="1" customFormat="1" ht="25.5" customHeight="1">
      <c r="B396" s="46"/>
      <c r="C396" s="235" t="s">
        <v>634</v>
      </c>
      <c r="D396" s="235" t="s">
        <v>138</v>
      </c>
      <c r="E396" s="236" t="s">
        <v>1191</v>
      </c>
      <c r="F396" s="237" t="s">
        <v>1192</v>
      </c>
      <c r="G396" s="238" t="s">
        <v>141</v>
      </c>
      <c r="H396" s="239">
        <v>40</v>
      </c>
      <c r="I396" s="240"/>
      <c r="J396" s="241">
        <f>ROUND(I396*H396,2)</f>
        <v>0</v>
      </c>
      <c r="K396" s="237" t="s">
        <v>142</v>
      </c>
      <c r="L396" s="72"/>
      <c r="M396" s="242" t="s">
        <v>34</v>
      </c>
      <c r="N396" s="243" t="s">
        <v>49</v>
      </c>
      <c r="O396" s="47"/>
      <c r="P396" s="244">
        <f>O396*H396</f>
        <v>0</v>
      </c>
      <c r="Q396" s="244">
        <v>0.00025000000000000001</v>
      </c>
      <c r="R396" s="244">
        <f>Q396*H396</f>
        <v>0.01</v>
      </c>
      <c r="S396" s="244">
        <v>0</v>
      </c>
      <c r="T396" s="245">
        <f>S396*H396</f>
        <v>0</v>
      </c>
      <c r="AR396" s="24" t="s">
        <v>143</v>
      </c>
      <c r="AT396" s="24" t="s">
        <v>138</v>
      </c>
      <c r="AU396" s="24" t="s">
        <v>86</v>
      </c>
      <c r="AY396" s="24" t="s">
        <v>136</v>
      </c>
      <c r="BE396" s="246">
        <f>IF(N396="základní",J396,0)</f>
        <v>0</v>
      </c>
      <c r="BF396" s="246">
        <f>IF(N396="snížená",J396,0)</f>
        <v>0</v>
      </c>
      <c r="BG396" s="246">
        <f>IF(N396="zákl. přenesená",J396,0)</f>
        <v>0</v>
      </c>
      <c r="BH396" s="246">
        <f>IF(N396="sníž. přenesená",J396,0)</f>
        <v>0</v>
      </c>
      <c r="BI396" s="246">
        <f>IF(N396="nulová",J396,0)</f>
        <v>0</v>
      </c>
      <c r="BJ396" s="24" t="s">
        <v>25</v>
      </c>
      <c r="BK396" s="246">
        <f>ROUND(I396*H396,2)</f>
        <v>0</v>
      </c>
      <c r="BL396" s="24" t="s">
        <v>143</v>
      </c>
      <c r="BM396" s="24" t="s">
        <v>1193</v>
      </c>
    </row>
    <row r="397" s="12" customFormat="1">
      <c r="B397" s="247"/>
      <c r="C397" s="248"/>
      <c r="D397" s="249" t="s">
        <v>145</v>
      </c>
      <c r="E397" s="250" t="s">
        <v>34</v>
      </c>
      <c r="F397" s="251" t="s">
        <v>1194</v>
      </c>
      <c r="G397" s="248"/>
      <c r="H397" s="250" t="s">
        <v>34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AT397" s="257" t="s">
        <v>145</v>
      </c>
      <c r="AU397" s="257" t="s">
        <v>86</v>
      </c>
      <c r="AV397" s="12" t="s">
        <v>25</v>
      </c>
      <c r="AW397" s="12" t="s">
        <v>41</v>
      </c>
      <c r="AX397" s="12" t="s">
        <v>78</v>
      </c>
      <c r="AY397" s="257" t="s">
        <v>136</v>
      </c>
    </row>
    <row r="398" s="13" customFormat="1">
      <c r="B398" s="258"/>
      <c r="C398" s="259"/>
      <c r="D398" s="249" t="s">
        <v>145</v>
      </c>
      <c r="E398" s="260" t="s">
        <v>34</v>
      </c>
      <c r="F398" s="261" t="s">
        <v>457</v>
      </c>
      <c r="G398" s="259"/>
      <c r="H398" s="262">
        <v>40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AT398" s="268" t="s">
        <v>145</v>
      </c>
      <c r="AU398" s="268" t="s">
        <v>86</v>
      </c>
      <c r="AV398" s="13" t="s">
        <v>86</v>
      </c>
      <c r="AW398" s="13" t="s">
        <v>41</v>
      </c>
      <c r="AX398" s="13" t="s">
        <v>78</v>
      </c>
      <c r="AY398" s="268" t="s">
        <v>136</v>
      </c>
    </row>
    <row r="399" s="14" customFormat="1">
      <c r="B399" s="269"/>
      <c r="C399" s="270"/>
      <c r="D399" s="249" t="s">
        <v>145</v>
      </c>
      <c r="E399" s="271" t="s">
        <v>34</v>
      </c>
      <c r="F399" s="272" t="s">
        <v>148</v>
      </c>
      <c r="G399" s="270"/>
      <c r="H399" s="273">
        <v>40</v>
      </c>
      <c r="I399" s="274"/>
      <c r="J399" s="270"/>
      <c r="K399" s="270"/>
      <c r="L399" s="275"/>
      <c r="M399" s="276"/>
      <c r="N399" s="277"/>
      <c r="O399" s="277"/>
      <c r="P399" s="277"/>
      <c r="Q399" s="277"/>
      <c r="R399" s="277"/>
      <c r="S399" s="277"/>
      <c r="T399" s="278"/>
      <c r="AT399" s="279" t="s">
        <v>145</v>
      </c>
      <c r="AU399" s="279" t="s">
        <v>86</v>
      </c>
      <c r="AV399" s="14" t="s">
        <v>143</v>
      </c>
      <c r="AW399" s="14" t="s">
        <v>41</v>
      </c>
      <c r="AX399" s="14" t="s">
        <v>25</v>
      </c>
      <c r="AY399" s="279" t="s">
        <v>136</v>
      </c>
    </row>
    <row r="400" s="1" customFormat="1" ht="25.5" customHeight="1">
      <c r="B400" s="46"/>
      <c r="C400" s="235" t="s">
        <v>640</v>
      </c>
      <c r="D400" s="235" t="s">
        <v>138</v>
      </c>
      <c r="E400" s="236" t="s">
        <v>856</v>
      </c>
      <c r="F400" s="237" t="s">
        <v>857</v>
      </c>
      <c r="G400" s="238" t="s">
        <v>141</v>
      </c>
      <c r="H400" s="239">
        <v>410</v>
      </c>
      <c r="I400" s="240"/>
      <c r="J400" s="241">
        <f>ROUND(I400*H400,2)</f>
        <v>0</v>
      </c>
      <c r="K400" s="237" t="s">
        <v>142</v>
      </c>
      <c r="L400" s="72"/>
      <c r="M400" s="242" t="s">
        <v>34</v>
      </c>
      <c r="N400" s="243" t="s">
        <v>49</v>
      </c>
      <c r="O400" s="47"/>
      <c r="P400" s="244">
        <f>O400*H400</f>
        <v>0</v>
      </c>
      <c r="Q400" s="244">
        <v>0.00048000000000000001</v>
      </c>
      <c r="R400" s="244">
        <f>Q400*H400</f>
        <v>0.1968</v>
      </c>
      <c r="S400" s="244">
        <v>0</v>
      </c>
      <c r="T400" s="245">
        <f>S400*H400</f>
        <v>0</v>
      </c>
      <c r="AR400" s="24" t="s">
        <v>143</v>
      </c>
      <c r="AT400" s="24" t="s">
        <v>138</v>
      </c>
      <c r="AU400" s="24" t="s">
        <v>86</v>
      </c>
      <c r="AY400" s="24" t="s">
        <v>136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24" t="s">
        <v>25</v>
      </c>
      <c r="BK400" s="246">
        <f>ROUND(I400*H400,2)</f>
        <v>0</v>
      </c>
      <c r="BL400" s="24" t="s">
        <v>143</v>
      </c>
      <c r="BM400" s="24" t="s">
        <v>1195</v>
      </c>
    </row>
    <row r="401" s="12" customFormat="1">
      <c r="B401" s="247"/>
      <c r="C401" s="248"/>
      <c r="D401" s="249" t="s">
        <v>145</v>
      </c>
      <c r="E401" s="250" t="s">
        <v>34</v>
      </c>
      <c r="F401" s="251" t="s">
        <v>1196</v>
      </c>
      <c r="G401" s="248"/>
      <c r="H401" s="250" t="s">
        <v>34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6"/>
      <c r="AT401" s="257" t="s">
        <v>145</v>
      </c>
      <c r="AU401" s="257" t="s">
        <v>86</v>
      </c>
      <c r="AV401" s="12" t="s">
        <v>25</v>
      </c>
      <c r="AW401" s="12" t="s">
        <v>41</v>
      </c>
      <c r="AX401" s="12" t="s">
        <v>78</v>
      </c>
      <c r="AY401" s="257" t="s">
        <v>136</v>
      </c>
    </row>
    <row r="402" s="13" customFormat="1">
      <c r="B402" s="258"/>
      <c r="C402" s="259"/>
      <c r="D402" s="249" t="s">
        <v>145</v>
      </c>
      <c r="E402" s="260" t="s">
        <v>34</v>
      </c>
      <c r="F402" s="261" t="s">
        <v>1020</v>
      </c>
      <c r="G402" s="259"/>
      <c r="H402" s="262">
        <v>410</v>
      </c>
      <c r="I402" s="263"/>
      <c r="J402" s="259"/>
      <c r="K402" s="259"/>
      <c r="L402" s="264"/>
      <c r="M402" s="265"/>
      <c r="N402" s="266"/>
      <c r="O402" s="266"/>
      <c r="P402" s="266"/>
      <c r="Q402" s="266"/>
      <c r="R402" s="266"/>
      <c r="S402" s="266"/>
      <c r="T402" s="267"/>
      <c r="AT402" s="268" t="s">
        <v>145</v>
      </c>
      <c r="AU402" s="268" t="s">
        <v>86</v>
      </c>
      <c r="AV402" s="13" t="s">
        <v>86</v>
      </c>
      <c r="AW402" s="13" t="s">
        <v>41</v>
      </c>
      <c r="AX402" s="13" t="s">
        <v>78</v>
      </c>
      <c r="AY402" s="268" t="s">
        <v>136</v>
      </c>
    </row>
    <row r="403" s="14" customFormat="1">
      <c r="B403" s="269"/>
      <c r="C403" s="270"/>
      <c r="D403" s="249" t="s">
        <v>145</v>
      </c>
      <c r="E403" s="271" t="s">
        <v>34</v>
      </c>
      <c r="F403" s="272" t="s">
        <v>148</v>
      </c>
      <c r="G403" s="270"/>
      <c r="H403" s="273">
        <v>410</v>
      </c>
      <c r="I403" s="274"/>
      <c r="J403" s="270"/>
      <c r="K403" s="270"/>
      <c r="L403" s="275"/>
      <c r="M403" s="276"/>
      <c r="N403" s="277"/>
      <c r="O403" s="277"/>
      <c r="P403" s="277"/>
      <c r="Q403" s="277"/>
      <c r="R403" s="277"/>
      <c r="S403" s="277"/>
      <c r="T403" s="278"/>
      <c r="AT403" s="279" t="s">
        <v>145</v>
      </c>
      <c r="AU403" s="279" t="s">
        <v>86</v>
      </c>
      <c r="AV403" s="14" t="s">
        <v>143</v>
      </c>
      <c r="AW403" s="14" t="s">
        <v>41</v>
      </c>
      <c r="AX403" s="14" t="s">
        <v>25</v>
      </c>
      <c r="AY403" s="279" t="s">
        <v>136</v>
      </c>
    </row>
    <row r="404" s="1" customFormat="1" ht="25.5" customHeight="1">
      <c r="B404" s="46"/>
      <c r="C404" s="235" t="s">
        <v>646</v>
      </c>
      <c r="D404" s="235" t="s">
        <v>138</v>
      </c>
      <c r="E404" s="236" t="s">
        <v>856</v>
      </c>
      <c r="F404" s="237" t="s">
        <v>857</v>
      </c>
      <c r="G404" s="238" t="s">
        <v>141</v>
      </c>
      <c r="H404" s="239">
        <v>57</v>
      </c>
      <c r="I404" s="240"/>
      <c r="J404" s="241">
        <f>ROUND(I404*H404,2)</f>
        <v>0</v>
      </c>
      <c r="K404" s="237" t="s">
        <v>142</v>
      </c>
      <c r="L404" s="72"/>
      <c r="M404" s="242" t="s">
        <v>34</v>
      </c>
      <c r="N404" s="243" t="s">
        <v>49</v>
      </c>
      <c r="O404" s="47"/>
      <c r="P404" s="244">
        <f>O404*H404</f>
        <v>0</v>
      </c>
      <c r="Q404" s="244">
        <v>0.00048000000000000001</v>
      </c>
      <c r="R404" s="244">
        <f>Q404*H404</f>
        <v>0.027360000000000002</v>
      </c>
      <c r="S404" s="244">
        <v>0</v>
      </c>
      <c r="T404" s="245">
        <f>S404*H404</f>
        <v>0</v>
      </c>
      <c r="AR404" s="24" t="s">
        <v>143</v>
      </c>
      <c r="AT404" s="24" t="s">
        <v>138</v>
      </c>
      <c r="AU404" s="24" t="s">
        <v>86</v>
      </c>
      <c r="AY404" s="24" t="s">
        <v>136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24" t="s">
        <v>25</v>
      </c>
      <c r="BK404" s="246">
        <f>ROUND(I404*H404,2)</f>
        <v>0</v>
      </c>
      <c r="BL404" s="24" t="s">
        <v>143</v>
      </c>
      <c r="BM404" s="24" t="s">
        <v>1197</v>
      </c>
    </row>
    <row r="405" s="12" customFormat="1">
      <c r="B405" s="247"/>
      <c r="C405" s="248"/>
      <c r="D405" s="249" t="s">
        <v>145</v>
      </c>
      <c r="E405" s="250" t="s">
        <v>34</v>
      </c>
      <c r="F405" s="251" t="s">
        <v>1198</v>
      </c>
      <c r="G405" s="248"/>
      <c r="H405" s="250" t="s">
        <v>34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AT405" s="257" t="s">
        <v>145</v>
      </c>
      <c r="AU405" s="257" t="s">
        <v>86</v>
      </c>
      <c r="AV405" s="12" t="s">
        <v>25</v>
      </c>
      <c r="AW405" s="12" t="s">
        <v>41</v>
      </c>
      <c r="AX405" s="12" t="s">
        <v>78</v>
      </c>
      <c r="AY405" s="257" t="s">
        <v>136</v>
      </c>
    </row>
    <row r="406" s="13" customFormat="1">
      <c r="B406" s="258"/>
      <c r="C406" s="259"/>
      <c r="D406" s="249" t="s">
        <v>145</v>
      </c>
      <c r="E406" s="260" t="s">
        <v>34</v>
      </c>
      <c r="F406" s="261" t="s">
        <v>547</v>
      </c>
      <c r="G406" s="259"/>
      <c r="H406" s="262">
        <v>57</v>
      </c>
      <c r="I406" s="263"/>
      <c r="J406" s="259"/>
      <c r="K406" s="259"/>
      <c r="L406" s="264"/>
      <c r="M406" s="265"/>
      <c r="N406" s="266"/>
      <c r="O406" s="266"/>
      <c r="P406" s="266"/>
      <c r="Q406" s="266"/>
      <c r="R406" s="266"/>
      <c r="S406" s="266"/>
      <c r="T406" s="267"/>
      <c r="AT406" s="268" t="s">
        <v>145</v>
      </c>
      <c r="AU406" s="268" t="s">
        <v>86</v>
      </c>
      <c r="AV406" s="13" t="s">
        <v>86</v>
      </c>
      <c r="AW406" s="13" t="s">
        <v>41</v>
      </c>
      <c r="AX406" s="13" t="s">
        <v>78</v>
      </c>
      <c r="AY406" s="268" t="s">
        <v>136</v>
      </c>
    </row>
    <row r="407" s="14" customFormat="1">
      <c r="B407" s="269"/>
      <c r="C407" s="270"/>
      <c r="D407" s="249" t="s">
        <v>145</v>
      </c>
      <c r="E407" s="271" t="s">
        <v>34</v>
      </c>
      <c r="F407" s="272" t="s">
        <v>148</v>
      </c>
      <c r="G407" s="270"/>
      <c r="H407" s="273">
        <v>57</v>
      </c>
      <c r="I407" s="274"/>
      <c r="J407" s="270"/>
      <c r="K407" s="270"/>
      <c r="L407" s="275"/>
      <c r="M407" s="276"/>
      <c r="N407" s="277"/>
      <c r="O407" s="277"/>
      <c r="P407" s="277"/>
      <c r="Q407" s="277"/>
      <c r="R407" s="277"/>
      <c r="S407" s="277"/>
      <c r="T407" s="278"/>
      <c r="AT407" s="279" t="s">
        <v>145</v>
      </c>
      <c r="AU407" s="279" t="s">
        <v>86</v>
      </c>
      <c r="AV407" s="14" t="s">
        <v>143</v>
      </c>
      <c r="AW407" s="14" t="s">
        <v>41</v>
      </c>
      <c r="AX407" s="14" t="s">
        <v>25</v>
      </c>
      <c r="AY407" s="279" t="s">
        <v>136</v>
      </c>
    </row>
    <row r="408" s="1" customFormat="1" ht="25.5" customHeight="1">
      <c r="B408" s="46"/>
      <c r="C408" s="235" t="s">
        <v>648</v>
      </c>
      <c r="D408" s="235" t="s">
        <v>138</v>
      </c>
      <c r="E408" s="236" t="s">
        <v>1199</v>
      </c>
      <c r="F408" s="237" t="s">
        <v>1200</v>
      </c>
      <c r="G408" s="238" t="s">
        <v>141</v>
      </c>
      <c r="H408" s="239">
        <v>3.375</v>
      </c>
      <c r="I408" s="240"/>
      <c r="J408" s="241">
        <f>ROUND(I408*H408,2)</f>
        <v>0</v>
      </c>
      <c r="K408" s="237" t="s">
        <v>142</v>
      </c>
      <c r="L408" s="72"/>
      <c r="M408" s="242" t="s">
        <v>34</v>
      </c>
      <c r="N408" s="243" t="s">
        <v>49</v>
      </c>
      <c r="O408" s="47"/>
      <c r="P408" s="244">
        <f>O408*H408</f>
        <v>0</v>
      </c>
      <c r="Q408" s="244">
        <v>0</v>
      </c>
      <c r="R408" s="244">
        <f>Q408*H408</f>
        <v>0</v>
      </c>
      <c r="S408" s="244">
        <v>0.02</v>
      </c>
      <c r="T408" s="245">
        <f>S408*H408</f>
        <v>0.067500000000000004</v>
      </c>
      <c r="AR408" s="24" t="s">
        <v>143</v>
      </c>
      <c r="AT408" s="24" t="s">
        <v>138</v>
      </c>
      <c r="AU408" s="24" t="s">
        <v>86</v>
      </c>
      <c r="AY408" s="24" t="s">
        <v>136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24" t="s">
        <v>25</v>
      </c>
      <c r="BK408" s="246">
        <f>ROUND(I408*H408,2)</f>
        <v>0</v>
      </c>
      <c r="BL408" s="24" t="s">
        <v>143</v>
      </c>
      <c r="BM408" s="24" t="s">
        <v>1201</v>
      </c>
    </row>
    <row r="409" s="12" customFormat="1">
      <c r="B409" s="247"/>
      <c r="C409" s="248"/>
      <c r="D409" s="249" t="s">
        <v>145</v>
      </c>
      <c r="E409" s="250" t="s">
        <v>34</v>
      </c>
      <c r="F409" s="251" t="s">
        <v>1202</v>
      </c>
      <c r="G409" s="248"/>
      <c r="H409" s="250" t="s">
        <v>34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AT409" s="257" t="s">
        <v>145</v>
      </c>
      <c r="AU409" s="257" t="s">
        <v>86</v>
      </c>
      <c r="AV409" s="12" t="s">
        <v>25</v>
      </c>
      <c r="AW409" s="12" t="s">
        <v>41</v>
      </c>
      <c r="AX409" s="12" t="s">
        <v>78</v>
      </c>
      <c r="AY409" s="257" t="s">
        <v>136</v>
      </c>
    </row>
    <row r="410" s="13" customFormat="1">
      <c r="B410" s="258"/>
      <c r="C410" s="259"/>
      <c r="D410" s="249" t="s">
        <v>145</v>
      </c>
      <c r="E410" s="260" t="s">
        <v>34</v>
      </c>
      <c r="F410" s="261" t="s">
        <v>1203</v>
      </c>
      <c r="G410" s="259"/>
      <c r="H410" s="262">
        <v>3.375</v>
      </c>
      <c r="I410" s="263"/>
      <c r="J410" s="259"/>
      <c r="K410" s="259"/>
      <c r="L410" s="264"/>
      <c r="M410" s="265"/>
      <c r="N410" s="266"/>
      <c r="O410" s="266"/>
      <c r="P410" s="266"/>
      <c r="Q410" s="266"/>
      <c r="R410" s="266"/>
      <c r="S410" s="266"/>
      <c r="T410" s="267"/>
      <c r="AT410" s="268" t="s">
        <v>145</v>
      </c>
      <c r="AU410" s="268" t="s">
        <v>86</v>
      </c>
      <c r="AV410" s="13" t="s">
        <v>86</v>
      </c>
      <c r="AW410" s="13" t="s">
        <v>41</v>
      </c>
      <c r="AX410" s="13" t="s">
        <v>78</v>
      </c>
      <c r="AY410" s="268" t="s">
        <v>136</v>
      </c>
    </row>
    <row r="411" s="14" customFormat="1">
      <c r="B411" s="269"/>
      <c r="C411" s="270"/>
      <c r="D411" s="249" t="s">
        <v>145</v>
      </c>
      <c r="E411" s="271" t="s">
        <v>34</v>
      </c>
      <c r="F411" s="272" t="s">
        <v>148</v>
      </c>
      <c r="G411" s="270"/>
      <c r="H411" s="273">
        <v>3.375</v>
      </c>
      <c r="I411" s="274"/>
      <c r="J411" s="270"/>
      <c r="K411" s="270"/>
      <c r="L411" s="275"/>
      <c r="M411" s="276"/>
      <c r="N411" s="277"/>
      <c r="O411" s="277"/>
      <c r="P411" s="277"/>
      <c r="Q411" s="277"/>
      <c r="R411" s="277"/>
      <c r="S411" s="277"/>
      <c r="T411" s="278"/>
      <c r="AT411" s="279" t="s">
        <v>145</v>
      </c>
      <c r="AU411" s="279" t="s">
        <v>86</v>
      </c>
      <c r="AV411" s="14" t="s">
        <v>143</v>
      </c>
      <c r="AW411" s="14" t="s">
        <v>41</v>
      </c>
      <c r="AX411" s="14" t="s">
        <v>25</v>
      </c>
      <c r="AY411" s="279" t="s">
        <v>136</v>
      </c>
    </row>
    <row r="412" s="1" customFormat="1" ht="16.5" customHeight="1">
      <c r="B412" s="46"/>
      <c r="C412" s="235" t="s">
        <v>652</v>
      </c>
      <c r="D412" s="235" t="s">
        <v>138</v>
      </c>
      <c r="E412" s="236" t="s">
        <v>1204</v>
      </c>
      <c r="F412" s="237" t="s">
        <v>920</v>
      </c>
      <c r="G412" s="238" t="s">
        <v>209</v>
      </c>
      <c r="H412" s="239">
        <v>20</v>
      </c>
      <c r="I412" s="240"/>
      <c r="J412" s="241">
        <f>ROUND(I412*H412,2)</f>
        <v>0</v>
      </c>
      <c r="K412" s="237" t="s">
        <v>34</v>
      </c>
      <c r="L412" s="72"/>
      <c r="M412" s="242" t="s">
        <v>34</v>
      </c>
      <c r="N412" s="243" t="s">
        <v>49</v>
      </c>
      <c r="O412" s="47"/>
      <c r="P412" s="244">
        <f>O412*H412</f>
        <v>0</v>
      </c>
      <c r="Q412" s="244">
        <v>0</v>
      </c>
      <c r="R412" s="244">
        <f>Q412*H412</f>
        <v>0</v>
      </c>
      <c r="S412" s="244">
        <v>0</v>
      </c>
      <c r="T412" s="245">
        <f>S412*H412</f>
        <v>0</v>
      </c>
      <c r="AR412" s="24" t="s">
        <v>143</v>
      </c>
      <c r="AT412" s="24" t="s">
        <v>138</v>
      </c>
      <c r="AU412" s="24" t="s">
        <v>86</v>
      </c>
      <c r="AY412" s="24" t="s">
        <v>136</v>
      </c>
      <c r="BE412" s="246">
        <f>IF(N412="základní",J412,0)</f>
        <v>0</v>
      </c>
      <c r="BF412" s="246">
        <f>IF(N412="snížená",J412,0)</f>
        <v>0</v>
      </c>
      <c r="BG412" s="246">
        <f>IF(N412="zákl. přenesená",J412,0)</f>
        <v>0</v>
      </c>
      <c r="BH412" s="246">
        <f>IF(N412="sníž. přenesená",J412,0)</f>
        <v>0</v>
      </c>
      <c r="BI412" s="246">
        <f>IF(N412="nulová",J412,0)</f>
        <v>0</v>
      </c>
      <c r="BJ412" s="24" t="s">
        <v>25</v>
      </c>
      <c r="BK412" s="246">
        <f>ROUND(I412*H412,2)</f>
        <v>0</v>
      </c>
      <c r="BL412" s="24" t="s">
        <v>143</v>
      </c>
      <c r="BM412" s="24" t="s">
        <v>1205</v>
      </c>
    </row>
    <row r="413" s="1" customFormat="1" ht="16.5" customHeight="1">
      <c r="B413" s="46"/>
      <c r="C413" s="235" t="s">
        <v>655</v>
      </c>
      <c r="D413" s="235" t="s">
        <v>138</v>
      </c>
      <c r="E413" s="236" t="s">
        <v>1206</v>
      </c>
      <c r="F413" s="237" t="s">
        <v>1207</v>
      </c>
      <c r="G413" s="238" t="s">
        <v>141</v>
      </c>
      <c r="H413" s="239">
        <v>35</v>
      </c>
      <c r="I413" s="240"/>
      <c r="J413" s="241">
        <f>ROUND(I413*H413,2)</f>
        <v>0</v>
      </c>
      <c r="K413" s="237" t="s">
        <v>34</v>
      </c>
      <c r="L413" s="72"/>
      <c r="M413" s="242" t="s">
        <v>34</v>
      </c>
      <c r="N413" s="243" t="s">
        <v>49</v>
      </c>
      <c r="O413" s="47"/>
      <c r="P413" s="244">
        <f>O413*H413</f>
        <v>0</v>
      </c>
      <c r="Q413" s="244">
        <v>0</v>
      </c>
      <c r="R413" s="244">
        <f>Q413*H413</f>
        <v>0</v>
      </c>
      <c r="S413" s="244">
        <v>0</v>
      </c>
      <c r="T413" s="245">
        <f>S413*H413</f>
        <v>0</v>
      </c>
      <c r="AR413" s="24" t="s">
        <v>143</v>
      </c>
      <c r="AT413" s="24" t="s">
        <v>138</v>
      </c>
      <c r="AU413" s="24" t="s">
        <v>86</v>
      </c>
      <c r="AY413" s="24" t="s">
        <v>136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24" t="s">
        <v>25</v>
      </c>
      <c r="BK413" s="246">
        <f>ROUND(I413*H413,2)</f>
        <v>0</v>
      </c>
      <c r="BL413" s="24" t="s">
        <v>143</v>
      </c>
      <c r="BM413" s="24" t="s">
        <v>1208</v>
      </c>
    </row>
    <row r="414" s="12" customFormat="1">
      <c r="B414" s="247"/>
      <c r="C414" s="248"/>
      <c r="D414" s="249" t="s">
        <v>145</v>
      </c>
      <c r="E414" s="250" t="s">
        <v>34</v>
      </c>
      <c r="F414" s="251" t="s">
        <v>1209</v>
      </c>
      <c r="G414" s="248"/>
      <c r="H414" s="250" t="s">
        <v>34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AT414" s="257" t="s">
        <v>145</v>
      </c>
      <c r="AU414" s="257" t="s">
        <v>86</v>
      </c>
      <c r="AV414" s="12" t="s">
        <v>25</v>
      </c>
      <c r="AW414" s="12" t="s">
        <v>41</v>
      </c>
      <c r="AX414" s="12" t="s">
        <v>78</v>
      </c>
      <c r="AY414" s="257" t="s">
        <v>136</v>
      </c>
    </row>
    <row r="415" s="13" customFormat="1">
      <c r="B415" s="258"/>
      <c r="C415" s="259"/>
      <c r="D415" s="249" t="s">
        <v>145</v>
      </c>
      <c r="E415" s="260" t="s">
        <v>34</v>
      </c>
      <c r="F415" s="261" t="s">
        <v>1210</v>
      </c>
      <c r="G415" s="259"/>
      <c r="H415" s="262">
        <v>35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AT415" s="268" t="s">
        <v>145</v>
      </c>
      <c r="AU415" s="268" t="s">
        <v>86</v>
      </c>
      <c r="AV415" s="13" t="s">
        <v>86</v>
      </c>
      <c r="AW415" s="13" t="s">
        <v>41</v>
      </c>
      <c r="AX415" s="13" t="s">
        <v>78</v>
      </c>
      <c r="AY415" s="268" t="s">
        <v>136</v>
      </c>
    </row>
    <row r="416" s="14" customFormat="1">
      <c r="B416" s="269"/>
      <c r="C416" s="270"/>
      <c r="D416" s="249" t="s">
        <v>145</v>
      </c>
      <c r="E416" s="271" t="s">
        <v>34</v>
      </c>
      <c r="F416" s="272" t="s">
        <v>148</v>
      </c>
      <c r="G416" s="270"/>
      <c r="H416" s="273">
        <v>35</v>
      </c>
      <c r="I416" s="274"/>
      <c r="J416" s="270"/>
      <c r="K416" s="270"/>
      <c r="L416" s="275"/>
      <c r="M416" s="276"/>
      <c r="N416" s="277"/>
      <c r="O416" s="277"/>
      <c r="P416" s="277"/>
      <c r="Q416" s="277"/>
      <c r="R416" s="277"/>
      <c r="S416" s="277"/>
      <c r="T416" s="278"/>
      <c r="AT416" s="279" t="s">
        <v>145</v>
      </c>
      <c r="AU416" s="279" t="s">
        <v>86</v>
      </c>
      <c r="AV416" s="14" t="s">
        <v>143</v>
      </c>
      <c r="AW416" s="14" t="s">
        <v>41</v>
      </c>
      <c r="AX416" s="14" t="s">
        <v>25</v>
      </c>
      <c r="AY416" s="279" t="s">
        <v>136</v>
      </c>
    </row>
    <row r="417" s="11" customFormat="1" ht="29.88" customHeight="1">
      <c r="B417" s="219"/>
      <c r="C417" s="220"/>
      <c r="D417" s="221" t="s">
        <v>77</v>
      </c>
      <c r="E417" s="233" t="s">
        <v>262</v>
      </c>
      <c r="F417" s="233" t="s">
        <v>263</v>
      </c>
      <c r="G417" s="220"/>
      <c r="H417" s="220"/>
      <c r="I417" s="223"/>
      <c r="J417" s="234">
        <f>BK417</f>
        <v>0</v>
      </c>
      <c r="K417" s="220"/>
      <c r="L417" s="225"/>
      <c r="M417" s="226"/>
      <c r="N417" s="227"/>
      <c r="O417" s="227"/>
      <c r="P417" s="228">
        <f>SUM(P418:P449)</f>
        <v>0</v>
      </c>
      <c r="Q417" s="227"/>
      <c r="R417" s="228">
        <f>SUM(R418:R449)</f>
        <v>0</v>
      </c>
      <c r="S417" s="227"/>
      <c r="T417" s="229">
        <f>SUM(T418:T449)</f>
        <v>0</v>
      </c>
      <c r="AR417" s="230" t="s">
        <v>25</v>
      </c>
      <c r="AT417" s="231" t="s">
        <v>77</v>
      </c>
      <c r="AU417" s="231" t="s">
        <v>25</v>
      </c>
      <c r="AY417" s="230" t="s">
        <v>136</v>
      </c>
      <c r="BK417" s="232">
        <f>SUM(BK418:BK449)</f>
        <v>0</v>
      </c>
    </row>
    <row r="418" s="1" customFormat="1" ht="25.5" customHeight="1">
      <c r="B418" s="46"/>
      <c r="C418" s="235" t="s">
        <v>658</v>
      </c>
      <c r="D418" s="235" t="s">
        <v>138</v>
      </c>
      <c r="E418" s="236" t="s">
        <v>265</v>
      </c>
      <c r="F418" s="237" t="s">
        <v>266</v>
      </c>
      <c r="G418" s="238" t="s">
        <v>267</v>
      </c>
      <c r="H418" s="239">
        <v>18</v>
      </c>
      <c r="I418" s="240"/>
      <c r="J418" s="241">
        <f>ROUND(I418*H418,2)</f>
        <v>0</v>
      </c>
      <c r="K418" s="237" t="s">
        <v>142</v>
      </c>
      <c r="L418" s="72"/>
      <c r="M418" s="242" t="s">
        <v>34</v>
      </c>
      <c r="N418" s="243" t="s">
        <v>49</v>
      </c>
      <c r="O418" s="47"/>
      <c r="P418" s="244">
        <f>O418*H418</f>
        <v>0</v>
      </c>
      <c r="Q418" s="244">
        <v>0</v>
      </c>
      <c r="R418" s="244">
        <f>Q418*H418</f>
        <v>0</v>
      </c>
      <c r="S418" s="244">
        <v>0</v>
      </c>
      <c r="T418" s="245">
        <f>S418*H418</f>
        <v>0</v>
      </c>
      <c r="AR418" s="24" t="s">
        <v>143</v>
      </c>
      <c r="AT418" s="24" t="s">
        <v>138</v>
      </c>
      <c r="AU418" s="24" t="s">
        <v>86</v>
      </c>
      <c r="AY418" s="24" t="s">
        <v>136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24" t="s">
        <v>25</v>
      </c>
      <c r="BK418" s="246">
        <f>ROUND(I418*H418,2)</f>
        <v>0</v>
      </c>
      <c r="BL418" s="24" t="s">
        <v>143</v>
      </c>
      <c r="BM418" s="24" t="s">
        <v>1211</v>
      </c>
    </row>
    <row r="419" s="12" customFormat="1">
      <c r="B419" s="247"/>
      <c r="C419" s="248"/>
      <c r="D419" s="249" t="s">
        <v>145</v>
      </c>
      <c r="E419" s="250" t="s">
        <v>34</v>
      </c>
      <c r="F419" s="251" t="s">
        <v>1212</v>
      </c>
      <c r="G419" s="248"/>
      <c r="H419" s="250" t="s">
        <v>34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AT419" s="257" t="s">
        <v>145</v>
      </c>
      <c r="AU419" s="257" t="s">
        <v>86</v>
      </c>
      <c r="AV419" s="12" t="s">
        <v>25</v>
      </c>
      <c r="AW419" s="12" t="s">
        <v>41</v>
      </c>
      <c r="AX419" s="12" t="s">
        <v>78</v>
      </c>
      <c r="AY419" s="257" t="s">
        <v>136</v>
      </c>
    </row>
    <row r="420" s="13" customFormat="1">
      <c r="B420" s="258"/>
      <c r="C420" s="259"/>
      <c r="D420" s="249" t="s">
        <v>145</v>
      </c>
      <c r="E420" s="260" t="s">
        <v>34</v>
      </c>
      <c r="F420" s="261" t="s">
        <v>1213</v>
      </c>
      <c r="G420" s="259"/>
      <c r="H420" s="262">
        <v>18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AT420" s="268" t="s">
        <v>145</v>
      </c>
      <c r="AU420" s="268" t="s">
        <v>86</v>
      </c>
      <c r="AV420" s="13" t="s">
        <v>86</v>
      </c>
      <c r="AW420" s="13" t="s">
        <v>41</v>
      </c>
      <c r="AX420" s="13" t="s">
        <v>78</v>
      </c>
      <c r="AY420" s="268" t="s">
        <v>136</v>
      </c>
    </row>
    <row r="421" s="14" customFormat="1">
      <c r="B421" s="269"/>
      <c r="C421" s="270"/>
      <c r="D421" s="249" t="s">
        <v>145</v>
      </c>
      <c r="E421" s="271" t="s">
        <v>34</v>
      </c>
      <c r="F421" s="272" t="s">
        <v>148</v>
      </c>
      <c r="G421" s="270"/>
      <c r="H421" s="273">
        <v>18</v>
      </c>
      <c r="I421" s="274"/>
      <c r="J421" s="270"/>
      <c r="K421" s="270"/>
      <c r="L421" s="275"/>
      <c r="M421" s="276"/>
      <c r="N421" s="277"/>
      <c r="O421" s="277"/>
      <c r="P421" s="277"/>
      <c r="Q421" s="277"/>
      <c r="R421" s="277"/>
      <c r="S421" s="277"/>
      <c r="T421" s="278"/>
      <c r="AT421" s="279" t="s">
        <v>145</v>
      </c>
      <c r="AU421" s="279" t="s">
        <v>86</v>
      </c>
      <c r="AV421" s="14" t="s">
        <v>143</v>
      </c>
      <c r="AW421" s="14" t="s">
        <v>41</v>
      </c>
      <c r="AX421" s="14" t="s">
        <v>25</v>
      </c>
      <c r="AY421" s="279" t="s">
        <v>136</v>
      </c>
    </row>
    <row r="422" s="1" customFormat="1" ht="25.5" customHeight="1">
      <c r="B422" s="46"/>
      <c r="C422" s="235" t="s">
        <v>663</v>
      </c>
      <c r="D422" s="235" t="s">
        <v>138</v>
      </c>
      <c r="E422" s="236" t="s">
        <v>272</v>
      </c>
      <c r="F422" s="237" t="s">
        <v>273</v>
      </c>
      <c r="G422" s="238" t="s">
        <v>267</v>
      </c>
      <c r="H422" s="239">
        <v>162</v>
      </c>
      <c r="I422" s="240"/>
      <c r="J422" s="241">
        <f>ROUND(I422*H422,2)</f>
        <v>0</v>
      </c>
      <c r="K422" s="237" t="s">
        <v>142</v>
      </c>
      <c r="L422" s="72"/>
      <c r="M422" s="242" t="s">
        <v>34</v>
      </c>
      <c r="N422" s="243" t="s">
        <v>49</v>
      </c>
      <c r="O422" s="47"/>
      <c r="P422" s="244">
        <f>O422*H422</f>
        <v>0</v>
      </c>
      <c r="Q422" s="244">
        <v>0</v>
      </c>
      <c r="R422" s="244">
        <f>Q422*H422</f>
        <v>0</v>
      </c>
      <c r="S422" s="244">
        <v>0</v>
      </c>
      <c r="T422" s="245">
        <f>S422*H422</f>
        <v>0</v>
      </c>
      <c r="AR422" s="24" t="s">
        <v>143</v>
      </c>
      <c r="AT422" s="24" t="s">
        <v>138</v>
      </c>
      <c r="AU422" s="24" t="s">
        <v>86</v>
      </c>
      <c r="AY422" s="24" t="s">
        <v>136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24" t="s">
        <v>25</v>
      </c>
      <c r="BK422" s="246">
        <f>ROUND(I422*H422,2)</f>
        <v>0</v>
      </c>
      <c r="BL422" s="24" t="s">
        <v>143</v>
      </c>
      <c r="BM422" s="24" t="s">
        <v>1214</v>
      </c>
    </row>
    <row r="423" s="12" customFormat="1">
      <c r="B423" s="247"/>
      <c r="C423" s="248"/>
      <c r="D423" s="249" t="s">
        <v>145</v>
      </c>
      <c r="E423" s="250" t="s">
        <v>34</v>
      </c>
      <c r="F423" s="251" t="s">
        <v>1215</v>
      </c>
      <c r="G423" s="248"/>
      <c r="H423" s="250" t="s">
        <v>34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AT423" s="257" t="s">
        <v>145</v>
      </c>
      <c r="AU423" s="257" t="s">
        <v>86</v>
      </c>
      <c r="AV423" s="12" t="s">
        <v>25</v>
      </c>
      <c r="AW423" s="12" t="s">
        <v>41</v>
      </c>
      <c r="AX423" s="12" t="s">
        <v>78</v>
      </c>
      <c r="AY423" s="257" t="s">
        <v>136</v>
      </c>
    </row>
    <row r="424" s="13" customFormat="1">
      <c r="B424" s="258"/>
      <c r="C424" s="259"/>
      <c r="D424" s="249" t="s">
        <v>145</v>
      </c>
      <c r="E424" s="260" t="s">
        <v>34</v>
      </c>
      <c r="F424" s="261" t="s">
        <v>1216</v>
      </c>
      <c r="G424" s="259"/>
      <c r="H424" s="262">
        <v>162</v>
      </c>
      <c r="I424" s="263"/>
      <c r="J424" s="259"/>
      <c r="K424" s="259"/>
      <c r="L424" s="264"/>
      <c r="M424" s="265"/>
      <c r="N424" s="266"/>
      <c r="O424" s="266"/>
      <c r="P424" s="266"/>
      <c r="Q424" s="266"/>
      <c r="R424" s="266"/>
      <c r="S424" s="266"/>
      <c r="T424" s="267"/>
      <c r="AT424" s="268" t="s">
        <v>145</v>
      </c>
      <c r="AU424" s="268" t="s">
        <v>86</v>
      </c>
      <c r="AV424" s="13" t="s">
        <v>86</v>
      </c>
      <c r="AW424" s="13" t="s">
        <v>41</v>
      </c>
      <c r="AX424" s="13" t="s">
        <v>78</v>
      </c>
      <c r="AY424" s="268" t="s">
        <v>136</v>
      </c>
    </row>
    <row r="425" s="14" customFormat="1">
      <c r="B425" s="269"/>
      <c r="C425" s="270"/>
      <c r="D425" s="249" t="s">
        <v>145</v>
      </c>
      <c r="E425" s="271" t="s">
        <v>34</v>
      </c>
      <c r="F425" s="272" t="s">
        <v>148</v>
      </c>
      <c r="G425" s="270"/>
      <c r="H425" s="273">
        <v>162</v>
      </c>
      <c r="I425" s="274"/>
      <c r="J425" s="270"/>
      <c r="K425" s="270"/>
      <c r="L425" s="275"/>
      <c r="M425" s="276"/>
      <c r="N425" s="277"/>
      <c r="O425" s="277"/>
      <c r="P425" s="277"/>
      <c r="Q425" s="277"/>
      <c r="R425" s="277"/>
      <c r="S425" s="277"/>
      <c r="T425" s="278"/>
      <c r="AT425" s="279" t="s">
        <v>145</v>
      </c>
      <c r="AU425" s="279" t="s">
        <v>86</v>
      </c>
      <c r="AV425" s="14" t="s">
        <v>143</v>
      </c>
      <c r="AW425" s="14" t="s">
        <v>41</v>
      </c>
      <c r="AX425" s="14" t="s">
        <v>25</v>
      </c>
      <c r="AY425" s="279" t="s">
        <v>136</v>
      </c>
    </row>
    <row r="426" s="1" customFormat="1" ht="25.5" customHeight="1">
      <c r="B426" s="46"/>
      <c r="C426" s="235" t="s">
        <v>669</v>
      </c>
      <c r="D426" s="235" t="s">
        <v>138</v>
      </c>
      <c r="E426" s="236" t="s">
        <v>278</v>
      </c>
      <c r="F426" s="237" t="s">
        <v>279</v>
      </c>
      <c r="G426" s="238" t="s">
        <v>267</v>
      </c>
      <c r="H426" s="239">
        <v>12.26</v>
      </c>
      <c r="I426" s="240"/>
      <c r="J426" s="241">
        <f>ROUND(I426*H426,2)</f>
        <v>0</v>
      </c>
      <c r="K426" s="237" t="s">
        <v>142</v>
      </c>
      <c r="L426" s="72"/>
      <c r="M426" s="242" t="s">
        <v>34</v>
      </c>
      <c r="N426" s="243" t="s">
        <v>49</v>
      </c>
      <c r="O426" s="47"/>
      <c r="P426" s="244">
        <f>O426*H426</f>
        <v>0</v>
      </c>
      <c r="Q426" s="244">
        <v>0</v>
      </c>
      <c r="R426" s="244">
        <f>Q426*H426</f>
        <v>0</v>
      </c>
      <c r="S426" s="244">
        <v>0</v>
      </c>
      <c r="T426" s="245">
        <f>S426*H426</f>
        <v>0</v>
      </c>
      <c r="AR426" s="24" t="s">
        <v>143</v>
      </c>
      <c r="AT426" s="24" t="s">
        <v>138</v>
      </c>
      <c r="AU426" s="24" t="s">
        <v>86</v>
      </c>
      <c r="AY426" s="24" t="s">
        <v>136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24" t="s">
        <v>25</v>
      </c>
      <c r="BK426" s="246">
        <f>ROUND(I426*H426,2)</f>
        <v>0</v>
      </c>
      <c r="BL426" s="24" t="s">
        <v>143</v>
      </c>
      <c r="BM426" s="24" t="s">
        <v>1217</v>
      </c>
    </row>
    <row r="427" s="12" customFormat="1">
      <c r="B427" s="247"/>
      <c r="C427" s="248"/>
      <c r="D427" s="249" t="s">
        <v>145</v>
      </c>
      <c r="E427" s="250" t="s">
        <v>34</v>
      </c>
      <c r="F427" s="251" t="s">
        <v>1218</v>
      </c>
      <c r="G427" s="248"/>
      <c r="H427" s="250" t="s">
        <v>34</v>
      </c>
      <c r="I427" s="252"/>
      <c r="J427" s="248"/>
      <c r="K427" s="248"/>
      <c r="L427" s="253"/>
      <c r="M427" s="254"/>
      <c r="N427" s="255"/>
      <c r="O427" s="255"/>
      <c r="P427" s="255"/>
      <c r="Q427" s="255"/>
      <c r="R427" s="255"/>
      <c r="S427" s="255"/>
      <c r="T427" s="256"/>
      <c r="AT427" s="257" t="s">
        <v>145</v>
      </c>
      <c r="AU427" s="257" t="s">
        <v>86</v>
      </c>
      <c r="AV427" s="12" t="s">
        <v>25</v>
      </c>
      <c r="AW427" s="12" t="s">
        <v>41</v>
      </c>
      <c r="AX427" s="12" t="s">
        <v>78</v>
      </c>
      <c r="AY427" s="257" t="s">
        <v>136</v>
      </c>
    </row>
    <row r="428" s="13" customFormat="1">
      <c r="B428" s="258"/>
      <c r="C428" s="259"/>
      <c r="D428" s="249" t="s">
        <v>145</v>
      </c>
      <c r="E428" s="260" t="s">
        <v>34</v>
      </c>
      <c r="F428" s="261" t="s">
        <v>1219</v>
      </c>
      <c r="G428" s="259"/>
      <c r="H428" s="262">
        <v>12.26</v>
      </c>
      <c r="I428" s="263"/>
      <c r="J428" s="259"/>
      <c r="K428" s="259"/>
      <c r="L428" s="264"/>
      <c r="M428" s="265"/>
      <c r="N428" s="266"/>
      <c r="O428" s="266"/>
      <c r="P428" s="266"/>
      <c r="Q428" s="266"/>
      <c r="R428" s="266"/>
      <c r="S428" s="266"/>
      <c r="T428" s="267"/>
      <c r="AT428" s="268" t="s">
        <v>145</v>
      </c>
      <c r="AU428" s="268" t="s">
        <v>86</v>
      </c>
      <c r="AV428" s="13" t="s">
        <v>86</v>
      </c>
      <c r="AW428" s="13" t="s">
        <v>41</v>
      </c>
      <c r="AX428" s="13" t="s">
        <v>78</v>
      </c>
      <c r="AY428" s="268" t="s">
        <v>136</v>
      </c>
    </row>
    <row r="429" s="14" customFormat="1">
      <c r="B429" s="269"/>
      <c r="C429" s="270"/>
      <c r="D429" s="249" t="s">
        <v>145</v>
      </c>
      <c r="E429" s="271" t="s">
        <v>34</v>
      </c>
      <c r="F429" s="272" t="s">
        <v>148</v>
      </c>
      <c r="G429" s="270"/>
      <c r="H429" s="273">
        <v>12.26</v>
      </c>
      <c r="I429" s="274"/>
      <c r="J429" s="270"/>
      <c r="K429" s="270"/>
      <c r="L429" s="275"/>
      <c r="M429" s="276"/>
      <c r="N429" s="277"/>
      <c r="O429" s="277"/>
      <c r="P429" s="277"/>
      <c r="Q429" s="277"/>
      <c r="R429" s="277"/>
      <c r="S429" s="277"/>
      <c r="T429" s="278"/>
      <c r="AT429" s="279" t="s">
        <v>145</v>
      </c>
      <c r="AU429" s="279" t="s">
        <v>86</v>
      </c>
      <c r="AV429" s="14" t="s">
        <v>143</v>
      </c>
      <c r="AW429" s="14" t="s">
        <v>41</v>
      </c>
      <c r="AX429" s="14" t="s">
        <v>25</v>
      </c>
      <c r="AY429" s="279" t="s">
        <v>136</v>
      </c>
    </row>
    <row r="430" s="1" customFormat="1" ht="38.25" customHeight="1">
      <c r="B430" s="46"/>
      <c r="C430" s="235" t="s">
        <v>675</v>
      </c>
      <c r="D430" s="235" t="s">
        <v>138</v>
      </c>
      <c r="E430" s="236" t="s">
        <v>284</v>
      </c>
      <c r="F430" s="237" t="s">
        <v>285</v>
      </c>
      <c r="G430" s="238" t="s">
        <v>267</v>
      </c>
      <c r="H430" s="239">
        <v>110.34</v>
      </c>
      <c r="I430" s="240"/>
      <c r="J430" s="241">
        <f>ROUND(I430*H430,2)</f>
        <v>0</v>
      </c>
      <c r="K430" s="237" t="s">
        <v>142</v>
      </c>
      <c r="L430" s="72"/>
      <c r="M430" s="242" t="s">
        <v>34</v>
      </c>
      <c r="N430" s="243" t="s">
        <v>49</v>
      </c>
      <c r="O430" s="47"/>
      <c r="P430" s="244">
        <f>O430*H430</f>
        <v>0</v>
      </c>
      <c r="Q430" s="244">
        <v>0</v>
      </c>
      <c r="R430" s="244">
        <f>Q430*H430</f>
        <v>0</v>
      </c>
      <c r="S430" s="244">
        <v>0</v>
      </c>
      <c r="T430" s="245">
        <f>S430*H430</f>
        <v>0</v>
      </c>
      <c r="AR430" s="24" t="s">
        <v>143</v>
      </c>
      <c r="AT430" s="24" t="s">
        <v>138</v>
      </c>
      <c r="AU430" s="24" t="s">
        <v>86</v>
      </c>
      <c r="AY430" s="24" t="s">
        <v>136</v>
      </c>
      <c r="BE430" s="246">
        <f>IF(N430="základní",J430,0)</f>
        <v>0</v>
      </c>
      <c r="BF430" s="246">
        <f>IF(N430="snížená",J430,0)</f>
        <v>0</v>
      </c>
      <c r="BG430" s="246">
        <f>IF(N430="zákl. přenesená",J430,0)</f>
        <v>0</v>
      </c>
      <c r="BH430" s="246">
        <f>IF(N430="sníž. přenesená",J430,0)</f>
        <v>0</v>
      </c>
      <c r="BI430" s="246">
        <f>IF(N430="nulová",J430,0)</f>
        <v>0</v>
      </c>
      <c r="BJ430" s="24" t="s">
        <v>25</v>
      </c>
      <c r="BK430" s="246">
        <f>ROUND(I430*H430,2)</f>
        <v>0</v>
      </c>
      <c r="BL430" s="24" t="s">
        <v>143</v>
      </c>
      <c r="BM430" s="24" t="s">
        <v>1220</v>
      </c>
    </row>
    <row r="431" s="12" customFormat="1">
      <c r="B431" s="247"/>
      <c r="C431" s="248"/>
      <c r="D431" s="249" t="s">
        <v>145</v>
      </c>
      <c r="E431" s="250" t="s">
        <v>34</v>
      </c>
      <c r="F431" s="251" t="s">
        <v>1221</v>
      </c>
      <c r="G431" s="248"/>
      <c r="H431" s="250" t="s">
        <v>34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AT431" s="257" t="s">
        <v>145</v>
      </c>
      <c r="AU431" s="257" t="s">
        <v>86</v>
      </c>
      <c r="AV431" s="12" t="s">
        <v>25</v>
      </c>
      <c r="AW431" s="12" t="s">
        <v>41</v>
      </c>
      <c r="AX431" s="12" t="s">
        <v>78</v>
      </c>
      <c r="AY431" s="257" t="s">
        <v>136</v>
      </c>
    </row>
    <row r="432" s="13" customFormat="1">
      <c r="B432" s="258"/>
      <c r="C432" s="259"/>
      <c r="D432" s="249" t="s">
        <v>145</v>
      </c>
      <c r="E432" s="260" t="s">
        <v>34</v>
      </c>
      <c r="F432" s="261" t="s">
        <v>1222</v>
      </c>
      <c r="G432" s="259"/>
      <c r="H432" s="262">
        <v>110.34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AT432" s="268" t="s">
        <v>145</v>
      </c>
      <c r="AU432" s="268" t="s">
        <v>86</v>
      </c>
      <c r="AV432" s="13" t="s">
        <v>86</v>
      </c>
      <c r="AW432" s="13" t="s">
        <v>41</v>
      </c>
      <c r="AX432" s="13" t="s">
        <v>78</v>
      </c>
      <c r="AY432" s="268" t="s">
        <v>136</v>
      </c>
    </row>
    <row r="433" s="14" customFormat="1">
      <c r="B433" s="269"/>
      <c r="C433" s="270"/>
      <c r="D433" s="249" t="s">
        <v>145</v>
      </c>
      <c r="E433" s="271" t="s">
        <v>34</v>
      </c>
      <c r="F433" s="272" t="s">
        <v>148</v>
      </c>
      <c r="G433" s="270"/>
      <c r="H433" s="273">
        <v>110.34</v>
      </c>
      <c r="I433" s="274"/>
      <c r="J433" s="270"/>
      <c r="K433" s="270"/>
      <c r="L433" s="275"/>
      <c r="M433" s="276"/>
      <c r="N433" s="277"/>
      <c r="O433" s="277"/>
      <c r="P433" s="277"/>
      <c r="Q433" s="277"/>
      <c r="R433" s="277"/>
      <c r="S433" s="277"/>
      <c r="T433" s="278"/>
      <c r="AT433" s="279" t="s">
        <v>145</v>
      </c>
      <c r="AU433" s="279" t="s">
        <v>86</v>
      </c>
      <c r="AV433" s="14" t="s">
        <v>143</v>
      </c>
      <c r="AW433" s="14" t="s">
        <v>41</v>
      </c>
      <c r="AX433" s="14" t="s">
        <v>25</v>
      </c>
      <c r="AY433" s="279" t="s">
        <v>136</v>
      </c>
    </row>
    <row r="434" s="1" customFormat="1" ht="16.5" customHeight="1">
      <c r="B434" s="46"/>
      <c r="C434" s="235" t="s">
        <v>681</v>
      </c>
      <c r="D434" s="235" t="s">
        <v>138</v>
      </c>
      <c r="E434" s="236" t="s">
        <v>290</v>
      </c>
      <c r="F434" s="237" t="s">
        <v>291</v>
      </c>
      <c r="G434" s="238" t="s">
        <v>267</v>
      </c>
      <c r="H434" s="239">
        <v>18</v>
      </c>
      <c r="I434" s="240"/>
      <c r="J434" s="241">
        <f>ROUND(I434*H434,2)</f>
        <v>0</v>
      </c>
      <c r="K434" s="237" t="s">
        <v>142</v>
      </c>
      <c r="L434" s="72"/>
      <c r="M434" s="242" t="s">
        <v>34</v>
      </c>
      <c r="N434" s="243" t="s">
        <v>49</v>
      </c>
      <c r="O434" s="47"/>
      <c r="P434" s="244">
        <f>O434*H434</f>
        <v>0</v>
      </c>
      <c r="Q434" s="244">
        <v>0</v>
      </c>
      <c r="R434" s="244">
        <f>Q434*H434</f>
        <v>0</v>
      </c>
      <c r="S434" s="244">
        <v>0</v>
      </c>
      <c r="T434" s="245">
        <f>S434*H434</f>
        <v>0</v>
      </c>
      <c r="AR434" s="24" t="s">
        <v>143</v>
      </c>
      <c r="AT434" s="24" t="s">
        <v>138</v>
      </c>
      <c r="AU434" s="24" t="s">
        <v>86</v>
      </c>
      <c r="AY434" s="24" t="s">
        <v>136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24" t="s">
        <v>25</v>
      </c>
      <c r="BK434" s="246">
        <f>ROUND(I434*H434,2)</f>
        <v>0</v>
      </c>
      <c r="BL434" s="24" t="s">
        <v>143</v>
      </c>
      <c r="BM434" s="24" t="s">
        <v>1223</v>
      </c>
    </row>
    <row r="435" s="12" customFormat="1">
      <c r="B435" s="247"/>
      <c r="C435" s="248"/>
      <c r="D435" s="249" t="s">
        <v>145</v>
      </c>
      <c r="E435" s="250" t="s">
        <v>34</v>
      </c>
      <c r="F435" s="251" t="s">
        <v>1212</v>
      </c>
      <c r="G435" s="248"/>
      <c r="H435" s="250" t="s">
        <v>34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AT435" s="257" t="s">
        <v>145</v>
      </c>
      <c r="AU435" s="257" t="s">
        <v>86</v>
      </c>
      <c r="AV435" s="12" t="s">
        <v>25</v>
      </c>
      <c r="AW435" s="12" t="s">
        <v>41</v>
      </c>
      <c r="AX435" s="12" t="s">
        <v>78</v>
      </c>
      <c r="AY435" s="257" t="s">
        <v>136</v>
      </c>
    </row>
    <row r="436" s="13" customFormat="1">
      <c r="B436" s="258"/>
      <c r="C436" s="259"/>
      <c r="D436" s="249" t="s">
        <v>145</v>
      </c>
      <c r="E436" s="260" t="s">
        <v>34</v>
      </c>
      <c r="F436" s="261" t="s">
        <v>1224</v>
      </c>
      <c r="G436" s="259"/>
      <c r="H436" s="262">
        <v>18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AT436" s="268" t="s">
        <v>145</v>
      </c>
      <c r="AU436" s="268" t="s">
        <v>86</v>
      </c>
      <c r="AV436" s="13" t="s">
        <v>86</v>
      </c>
      <c r="AW436" s="13" t="s">
        <v>41</v>
      </c>
      <c r="AX436" s="13" t="s">
        <v>78</v>
      </c>
      <c r="AY436" s="268" t="s">
        <v>136</v>
      </c>
    </row>
    <row r="437" s="14" customFormat="1">
      <c r="B437" s="269"/>
      <c r="C437" s="270"/>
      <c r="D437" s="249" t="s">
        <v>145</v>
      </c>
      <c r="E437" s="271" t="s">
        <v>34</v>
      </c>
      <c r="F437" s="272" t="s">
        <v>148</v>
      </c>
      <c r="G437" s="270"/>
      <c r="H437" s="273">
        <v>18</v>
      </c>
      <c r="I437" s="274"/>
      <c r="J437" s="270"/>
      <c r="K437" s="270"/>
      <c r="L437" s="275"/>
      <c r="M437" s="276"/>
      <c r="N437" s="277"/>
      <c r="O437" s="277"/>
      <c r="P437" s="277"/>
      <c r="Q437" s="277"/>
      <c r="R437" s="277"/>
      <c r="S437" s="277"/>
      <c r="T437" s="278"/>
      <c r="AT437" s="279" t="s">
        <v>145</v>
      </c>
      <c r="AU437" s="279" t="s">
        <v>86</v>
      </c>
      <c r="AV437" s="14" t="s">
        <v>143</v>
      </c>
      <c r="AW437" s="14" t="s">
        <v>41</v>
      </c>
      <c r="AX437" s="14" t="s">
        <v>25</v>
      </c>
      <c r="AY437" s="279" t="s">
        <v>136</v>
      </c>
    </row>
    <row r="438" s="1" customFormat="1" ht="25.5" customHeight="1">
      <c r="B438" s="46"/>
      <c r="C438" s="235" t="s">
        <v>686</v>
      </c>
      <c r="D438" s="235" t="s">
        <v>138</v>
      </c>
      <c r="E438" s="236" t="s">
        <v>296</v>
      </c>
      <c r="F438" s="237" t="s">
        <v>297</v>
      </c>
      <c r="G438" s="238" t="s">
        <v>267</v>
      </c>
      <c r="H438" s="239">
        <v>12.26</v>
      </c>
      <c r="I438" s="240"/>
      <c r="J438" s="241">
        <f>ROUND(I438*H438,2)</f>
        <v>0</v>
      </c>
      <c r="K438" s="237" t="s">
        <v>142</v>
      </c>
      <c r="L438" s="72"/>
      <c r="M438" s="242" t="s">
        <v>34</v>
      </c>
      <c r="N438" s="243" t="s">
        <v>49</v>
      </c>
      <c r="O438" s="47"/>
      <c r="P438" s="244">
        <f>O438*H438</f>
        <v>0</v>
      </c>
      <c r="Q438" s="244">
        <v>0</v>
      </c>
      <c r="R438" s="244">
        <f>Q438*H438</f>
        <v>0</v>
      </c>
      <c r="S438" s="244">
        <v>0</v>
      </c>
      <c r="T438" s="245">
        <f>S438*H438</f>
        <v>0</v>
      </c>
      <c r="AR438" s="24" t="s">
        <v>143</v>
      </c>
      <c r="AT438" s="24" t="s">
        <v>138</v>
      </c>
      <c r="AU438" s="24" t="s">
        <v>86</v>
      </c>
      <c r="AY438" s="24" t="s">
        <v>136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24" t="s">
        <v>25</v>
      </c>
      <c r="BK438" s="246">
        <f>ROUND(I438*H438,2)</f>
        <v>0</v>
      </c>
      <c r="BL438" s="24" t="s">
        <v>143</v>
      </c>
      <c r="BM438" s="24" t="s">
        <v>1225</v>
      </c>
    </row>
    <row r="439" s="12" customFormat="1">
      <c r="B439" s="247"/>
      <c r="C439" s="248"/>
      <c r="D439" s="249" t="s">
        <v>145</v>
      </c>
      <c r="E439" s="250" t="s">
        <v>34</v>
      </c>
      <c r="F439" s="251" t="s">
        <v>1218</v>
      </c>
      <c r="G439" s="248"/>
      <c r="H439" s="250" t="s">
        <v>34</v>
      </c>
      <c r="I439" s="252"/>
      <c r="J439" s="248"/>
      <c r="K439" s="248"/>
      <c r="L439" s="253"/>
      <c r="M439" s="254"/>
      <c r="N439" s="255"/>
      <c r="O439" s="255"/>
      <c r="P439" s="255"/>
      <c r="Q439" s="255"/>
      <c r="R439" s="255"/>
      <c r="S439" s="255"/>
      <c r="T439" s="256"/>
      <c r="AT439" s="257" t="s">
        <v>145</v>
      </c>
      <c r="AU439" s="257" t="s">
        <v>86</v>
      </c>
      <c r="AV439" s="12" t="s">
        <v>25</v>
      </c>
      <c r="AW439" s="12" t="s">
        <v>41</v>
      </c>
      <c r="AX439" s="12" t="s">
        <v>78</v>
      </c>
      <c r="AY439" s="257" t="s">
        <v>136</v>
      </c>
    </row>
    <row r="440" s="13" customFormat="1">
      <c r="B440" s="258"/>
      <c r="C440" s="259"/>
      <c r="D440" s="249" t="s">
        <v>145</v>
      </c>
      <c r="E440" s="260" t="s">
        <v>34</v>
      </c>
      <c r="F440" s="261" t="s">
        <v>1219</v>
      </c>
      <c r="G440" s="259"/>
      <c r="H440" s="262">
        <v>12.26</v>
      </c>
      <c r="I440" s="263"/>
      <c r="J440" s="259"/>
      <c r="K440" s="259"/>
      <c r="L440" s="264"/>
      <c r="M440" s="265"/>
      <c r="N440" s="266"/>
      <c r="O440" s="266"/>
      <c r="P440" s="266"/>
      <c r="Q440" s="266"/>
      <c r="R440" s="266"/>
      <c r="S440" s="266"/>
      <c r="T440" s="267"/>
      <c r="AT440" s="268" t="s">
        <v>145</v>
      </c>
      <c r="AU440" s="268" t="s">
        <v>86</v>
      </c>
      <c r="AV440" s="13" t="s">
        <v>86</v>
      </c>
      <c r="AW440" s="13" t="s">
        <v>41</v>
      </c>
      <c r="AX440" s="13" t="s">
        <v>78</v>
      </c>
      <c r="AY440" s="268" t="s">
        <v>136</v>
      </c>
    </row>
    <row r="441" s="14" customFormat="1">
      <c r="B441" s="269"/>
      <c r="C441" s="270"/>
      <c r="D441" s="249" t="s">
        <v>145</v>
      </c>
      <c r="E441" s="271" t="s">
        <v>34</v>
      </c>
      <c r="F441" s="272" t="s">
        <v>148</v>
      </c>
      <c r="G441" s="270"/>
      <c r="H441" s="273">
        <v>12.26</v>
      </c>
      <c r="I441" s="274"/>
      <c r="J441" s="270"/>
      <c r="K441" s="270"/>
      <c r="L441" s="275"/>
      <c r="M441" s="276"/>
      <c r="N441" s="277"/>
      <c r="O441" s="277"/>
      <c r="P441" s="277"/>
      <c r="Q441" s="277"/>
      <c r="R441" s="277"/>
      <c r="S441" s="277"/>
      <c r="T441" s="278"/>
      <c r="AT441" s="279" t="s">
        <v>145</v>
      </c>
      <c r="AU441" s="279" t="s">
        <v>86</v>
      </c>
      <c r="AV441" s="14" t="s">
        <v>143</v>
      </c>
      <c r="AW441" s="14" t="s">
        <v>41</v>
      </c>
      <c r="AX441" s="14" t="s">
        <v>25</v>
      </c>
      <c r="AY441" s="279" t="s">
        <v>136</v>
      </c>
    </row>
    <row r="442" s="1" customFormat="1" ht="16.5" customHeight="1">
      <c r="B442" s="46"/>
      <c r="C442" s="235" t="s">
        <v>690</v>
      </c>
      <c r="D442" s="235" t="s">
        <v>138</v>
      </c>
      <c r="E442" s="236" t="s">
        <v>987</v>
      </c>
      <c r="F442" s="237" t="s">
        <v>1226</v>
      </c>
      <c r="G442" s="238" t="s">
        <v>226</v>
      </c>
      <c r="H442" s="239">
        <v>11.25</v>
      </c>
      <c r="I442" s="240"/>
      <c r="J442" s="241">
        <f>ROUND(I442*H442,2)</f>
        <v>0</v>
      </c>
      <c r="K442" s="237" t="s">
        <v>34</v>
      </c>
      <c r="L442" s="72"/>
      <c r="M442" s="242" t="s">
        <v>34</v>
      </c>
      <c r="N442" s="243" t="s">
        <v>49</v>
      </c>
      <c r="O442" s="47"/>
      <c r="P442" s="244">
        <f>O442*H442</f>
        <v>0</v>
      </c>
      <c r="Q442" s="244">
        <v>0</v>
      </c>
      <c r="R442" s="244">
        <f>Q442*H442</f>
        <v>0</v>
      </c>
      <c r="S442" s="244">
        <v>0</v>
      </c>
      <c r="T442" s="245">
        <f>S442*H442</f>
        <v>0</v>
      </c>
      <c r="AR442" s="24" t="s">
        <v>143</v>
      </c>
      <c r="AT442" s="24" t="s">
        <v>138</v>
      </c>
      <c r="AU442" s="24" t="s">
        <v>86</v>
      </c>
      <c r="AY442" s="24" t="s">
        <v>136</v>
      </c>
      <c r="BE442" s="246">
        <f>IF(N442="základní",J442,0)</f>
        <v>0</v>
      </c>
      <c r="BF442" s="246">
        <f>IF(N442="snížená",J442,0)</f>
        <v>0</v>
      </c>
      <c r="BG442" s="246">
        <f>IF(N442="zákl. přenesená",J442,0)</f>
        <v>0</v>
      </c>
      <c r="BH442" s="246">
        <f>IF(N442="sníž. přenesená",J442,0)</f>
        <v>0</v>
      </c>
      <c r="BI442" s="246">
        <f>IF(N442="nulová",J442,0)</f>
        <v>0</v>
      </c>
      <c r="BJ442" s="24" t="s">
        <v>25</v>
      </c>
      <c r="BK442" s="246">
        <f>ROUND(I442*H442,2)</f>
        <v>0</v>
      </c>
      <c r="BL442" s="24" t="s">
        <v>143</v>
      </c>
      <c r="BM442" s="24" t="s">
        <v>1227</v>
      </c>
    </row>
    <row r="443" s="12" customFormat="1">
      <c r="B443" s="247"/>
      <c r="C443" s="248"/>
      <c r="D443" s="249" t="s">
        <v>145</v>
      </c>
      <c r="E443" s="250" t="s">
        <v>34</v>
      </c>
      <c r="F443" s="251" t="s">
        <v>1212</v>
      </c>
      <c r="G443" s="248"/>
      <c r="H443" s="250" t="s">
        <v>34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AT443" s="257" t="s">
        <v>145</v>
      </c>
      <c r="AU443" s="257" t="s">
        <v>86</v>
      </c>
      <c r="AV443" s="12" t="s">
        <v>25</v>
      </c>
      <c r="AW443" s="12" t="s">
        <v>41</v>
      </c>
      <c r="AX443" s="12" t="s">
        <v>78</v>
      </c>
      <c r="AY443" s="257" t="s">
        <v>136</v>
      </c>
    </row>
    <row r="444" s="13" customFormat="1">
      <c r="B444" s="258"/>
      <c r="C444" s="259"/>
      <c r="D444" s="249" t="s">
        <v>145</v>
      </c>
      <c r="E444" s="260" t="s">
        <v>34</v>
      </c>
      <c r="F444" s="261" t="s">
        <v>1228</v>
      </c>
      <c r="G444" s="259"/>
      <c r="H444" s="262">
        <v>11.25</v>
      </c>
      <c r="I444" s="263"/>
      <c r="J444" s="259"/>
      <c r="K444" s="259"/>
      <c r="L444" s="264"/>
      <c r="M444" s="265"/>
      <c r="N444" s="266"/>
      <c r="O444" s="266"/>
      <c r="P444" s="266"/>
      <c r="Q444" s="266"/>
      <c r="R444" s="266"/>
      <c r="S444" s="266"/>
      <c r="T444" s="267"/>
      <c r="AT444" s="268" t="s">
        <v>145</v>
      </c>
      <c r="AU444" s="268" t="s">
        <v>86</v>
      </c>
      <c r="AV444" s="13" t="s">
        <v>86</v>
      </c>
      <c r="AW444" s="13" t="s">
        <v>41</v>
      </c>
      <c r="AX444" s="13" t="s">
        <v>78</v>
      </c>
      <c r="AY444" s="268" t="s">
        <v>136</v>
      </c>
    </row>
    <row r="445" s="14" customFormat="1">
      <c r="B445" s="269"/>
      <c r="C445" s="270"/>
      <c r="D445" s="249" t="s">
        <v>145</v>
      </c>
      <c r="E445" s="271" t="s">
        <v>34</v>
      </c>
      <c r="F445" s="272" t="s">
        <v>148</v>
      </c>
      <c r="G445" s="270"/>
      <c r="H445" s="273">
        <v>11.25</v>
      </c>
      <c r="I445" s="274"/>
      <c r="J445" s="270"/>
      <c r="K445" s="270"/>
      <c r="L445" s="275"/>
      <c r="M445" s="276"/>
      <c r="N445" s="277"/>
      <c r="O445" s="277"/>
      <c r="P445" s="277"/>
      <c r="Q445" s="277"/>
      <c r="R445" s="277"/>
      <c r="S445" s="277"/>
      <c r="T445" s="278"/>
      <c r="AT445" s="279" t="s">
        <v>145</v>
      </c>
      <c r="AU445" s="279" t="s">
        <v>86</v>
      </c>
      <c r="AV445" s="14" t="s">
        <v>143</v>
      </c>
      <c r="AW445" s="14" t="s">
        <v>41</v>
      </c>
      <c r="AX445" s="14" t="s">
        <v>25</v>
      </c>
      <c r="AY445" s="279" t="s">
        <v>136</v>
      </c>
    </row>
    <row r="446" s="1" customFormat="1" ht="16.5" customHeight="1">
      <c r="B446" s="46"/>
      <c r="C446" s="235" t="s">
        <v>696</v>
      </c>
      <c r="D446" s="235" t="s">
        <v>138</v>
      </c>
      <c r="E446" s="236" t="s">
        <v>306</v>
      </c>
      <c r="F446" s="237" t="s">
        <v>307</v>
      </c>
      <c r="G446" s="238" t="s">
        <v>226</v>
      </c>
      <c r="H446" s="239">
        <v>3.8799999999999999</v>
      </c>
      <c r="I446" s="240"/>
      <c r="J446" s="241">
        <f>ROUND(I446*H446,2)</f>
        <v>0</v>
      </c>
      <c r="K446" s="237" t="s">
        <v>34</v>
      </c>
      <c r="L446" s="72"/>
      <c r="M446" s="242" t="s">
        <v>34</v>
      </c>
      <c r="N446" s="243" t="s">
        <v>49</v>
      </c>
      <c r="O446" s="47"/>
      <c r="P446" s="244">
        <f>O446*H446</f>
        <v>0</v>
      </c>
      <c r="Q446" s="244">
        <v>0</v>
      </c>
      <c r="R446" s="244">
        <f>Q446*H446</f>
        <v>0</v>
      </c>
      <c r="S446" s="244">
        <v>0</v>
      </c>
      <c r="T446" s="245">
        <f>S446*H446</f>
        <v>0</v>
      </c>
      <c r="AR446" s="24" t="s">
        <v>143</v>
      </c>
      <c r="AT446" s="24" t="s">
        <v>138</v>
      </c>
      <c r="AU446" s="24" t="s">
        <v>86</v>
      </c>
      <c r="AY446" s="24" t="s">
        <v>136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24" t="s">
        <v>25</v>
      </c>
      <c r="BK446" s="246">
        <f>ROUND(I446*H446,2)</f>
        <v>0</v>
      </c>
      <c r="BL446" s="24" t="s">
        <v>143</v>
      </c>
      <c r="BM446" s="24" t="s">
        <v>1229</v>
      </c>
    </row>
    <row r="447" s="12" customFormat="1">
      <c r="B447" s="247"/>
      <c r="C447" s="248"/>
      <c r="D447" s="249" t="s">
        <v>145</v>
      </c>
      <c r="E447" s="250" t="s">
        <v>34</v>
      </c>
      <c r="F447" s="251" t="s">
        <v>1218</v>
      </c>
      <c r="G447" s="248"/>
      <c r="H447" s="250" t="s">
        <v>34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AT447" s="257" t="s">
        <v>145</v>
      </c>
      <c r="AU447" s="257" t="s">
        <v>86</v>
      </c>
      <c r="AV447" s="12" t="s">
        <v>25</v>
      </c>
      <c r="AW447" s="12" t="s">
        <v>41</v>
      </c>
      <c r="AX447" s="12" t="s">
        <v>78</v>
      </c>
      <c r="AY447" s="257" t="s">
        <v>136</v>
      </c>
    </row>
    <row r="448" s="13" customFormat="1">
      <c r="B448" s="258"/>
      <c r="C448" s="259"/>
      <c r="D448" s="249" t="s">
        <v>145</v>
      </c>
      <c r="E448" s="260" t="s">
        <v>34</v>
      </c>
      <c r="F448" s="261" t="s">
        <v>1230</v>
      </c>
      <c r="G448" s="259"/>
      <c r="H448" s="262">
        <v>3.8799999999999999</v>
      </c>
      <c r="I448" s="263"/>
      <c r="J448" s="259"/>
      <c r="K448" s="259"/>
      <c r="L448" s="264"/>
      <c r="M448" s="265"/>
      <c r="N448" s="266"/>
      <c r="O448" s="266"/>
      <c r="P448" s="266"/>
      <c r="Q448" s="266"/>
      <c r="R448" s="266"/>
      <c r="S448" s="266"/>
      <c r="T448" s="267"/>
      <c r="AT448" s="268" t="s">
        <v>145</v>
      </c>
      <c r="AU448" s="268" t="s">
        <v>86</v>
      </c>
      <c r="AV448" s="13" t="s">
        <v>86</v>
      </c>
      <c r="AW448" s="13" t="s">
        <v>41</v>
      </c>
      <c r="AX448" s="13" t="s">
        <v>78</v>
      </c>
      <c r="AY448" s="268" t="s">
        <v>136</v>
      </c>
    </row>
    <row r="449" s="14" customFormat="1">
      <c r="B449" s="269"/>
      <c r="C449" s="270"/>
      <c r="D449" s="249" t="s">
        <v>145</v>
      </c>
      <c r="E449" s="271" t="s">
        <v>34</v>
      </c>
      <c r="F449" s="272" t="s">
        <v>148</v>
      </c>
      <c r="G449" s="270"/>
      <c r="H449" s="273">
        <v>3.8799999999999999</v>
      </c>
      <c r="I449" s="274"/>
      <c r="J449" s="270"/>
      <c r="K449" s="270"/>
      <c r="L449" s="275"/>
      <c r="M449" s="276"/>
      <c r="N449" s="277"/>
      <c r="O449" s="277"/>
      <c r="P449" s="277"/>
      <c r="Q449" s="277"/>
      <c r="R449" s="277"/>
      <c r="S449" s="277"/>
      <c r="T449" s="278"/>
      <c r="AT449" s="279" t="s">
        <v>145</v>
      </c>
      <c r="AU449" s="279" t="s">
        <v>86</v>
      </c>
      <c r="AV449" s="14" t="s">
        <v>143</v>
      </c>
      <c r="AW449" s="14" t="s">
        <v>41</v>
      </c>
      <c r="AX449" s="14" t="s">
        <v>25</v>
      </c>
      <c r="AY449" s="279" t="s">
        <v>136</v>
      </c>
    </row>
    <row r="450" s="11" customFormat="1" ht="29.88" customHeight="1">
      <c r="B450" s="219"/>
      <c r="C450" s="220"/>
      <c r="D450" s="221" t="s">
        <v>77</v>
      </c>
      <c r="E450" s="233" t="s">
        <v>301</v>
      </c>
      <c r="F450" s="233" t="s">
        <v>992</v>
      </c>
      <c r="G450" s="220"/>
      <c r="H450" s="220"/>
      <c r="I450" s="223"/>
      <c r="J450" s="234">
        <f>BK450</f>
        <v>0</v>
      </c>
      <c r="K450" s="220"/>
      <c r="L450" s="225"/>
      <c r="M450" s="226"/>
      <c r="N450" s="227"/>
      <c r="O450" s="227"/>
      <c r="P450" s="228">
        <f>SUM(P451:P452)</f>
        <v>0</v>
      </c>
      <c r="Q450" s="227"/>
      <c r="R450" s="228">
        <f>SUM(R451:R452)</f>
        <v>0</v>
      </c>
      <c r="S450" s="227"/>
      <c r="T450" s="229">
        <f>SUM(T451:T452)</f>
        <v>0</v>
      </c>
      <c r="AR450" s="230" t="s">
        <v>25</v>
      </c>
      <c r="AT450" s="231" t="s">
        <v>77</v>
      </c>
      <c r="AU450" s="231" t="s">
        <v>25</v>
      </c>
      <c r="AY450" s="230" t="s">
        <v>136</v>
      </c>
      <c r="BK450" s="232">
        <f>SUM(BK451:BK452)</f>
        <v>0</v>
      </c>
    </row>
    <row r="451" s="1" customFormat="1" ht="25.5" customHeight="1">
      <c r="B451" s="46"/>
      <c r="C451" s="235" t="s">
        <v>702</v>
      </c>
      <c r="D451" s="235" t="s">
        <v>138</v>
      </c>
      <c r="E451" s="236" t="s">
        <v>994</v>
      </c>
      <c r="F451" s="237" t="s">
        <v>995</v>
      </c>
      <c r="G451" s="238" t="s">
        <v>267</v>
      </c>
      <c r="H451" s="239">
        <v>190.33199999999999</v>
      </c>
      <c r="I451" s="240"/>
      <c r="J451" s="241">
        <f>ROUND(I451*H451,2)</f>
        <v>0</v>
      </c>
      <c r="K451" s="237" t="s">
        <v>142</v>
      </c>
      <c r="L451" s="72"/>
      <c r="M451" s="242" t="s">
        <v>34</v>
      </c>
      <c r="N451" s="243" t="s">
        <v>49</v>
      </c>
      <c r="O451" s="47"/>
      <c r="P451" s="244">
        <f>O451*H451</f>
        <v>0</v>
      </c>
      <c r="Q451" s="244">
        <v>0</v>
      </c>
      <c r="R451" s="244">
        <f>Q451*H451</f>
        <v>0</v>
      </c>
      <c r="S451" s="244">
        <v>0</v>
      </c>
      <c r="T451" s="245">
        <f>S451*H451</f>
        <v>0</v>
      </c>
      <c r="AR451" s="24" t="s">
        <v>143</v>
      </c>
      <c r="AT451" s="24" t="s">
        <v>138</v>
      </c>
      <c r="AU451" s="24" t="s">
        <v>86</v>
      </c>
      <c r="AY451" s="24" t="s">
        <v>136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24" t="s">
        <v>25</v>
      </c>
      <c r="BK451" s="246">
        <f>ROUND(I451*H451,2)</f>
        <v>0</v>
      </c>
      <c r="BL451" s="24" t="s">
        <v>143</v>
      </c>
      <c r="BM451" s="24" t="s">
        <v>1231</v>
      </c>
    </row>
    <row r="452" s="1" customFormat="1" ht="25.5" customHeight="1">
      <c r="B452" s="46"/>
      <c r="C452" s="235" t="s">
        <v>708</v>
      </c>
      <c r="D452" s="235" t="s">
        <v>138</v>
      </c>
      <c r="E452" s="236" t="s">
        <v>998</v>
      </c>
      <c r="F452" s="237" t="s">
        <v>999</v>
      </c>
      <c r="G452" s="238" t="s">
        <v>267</v>
      </c>
      <c r="H452" s="239">
        <v>190.33199999999999</v>
      </c>
      <c r="I452" s="240"/>
      <c r="J452" s="241">
        <f>ROUND(I452*H452,2)</f>
        <v>0</v>
      </c>
      <c r="K452" s="237" t="s">
        <v>142</v>
      </c>
      <c r="L452" s="72"/>
      <c r="M452" s="242" t="s">
        <v>34</v>
      </c>
      <c r="N452" s="293" t="s">
        <v>49</v>
      </c>
      <c r="O452" s="294"/>
      <c r="P452" s="295">
        <f>O452*H452</f>
        <v>0</v>
      </c>
      <c r="Q452" s="295">
        <v>0</v>
      </c>
      <c r="R452" s="295">
        <f>Q452*H452</f>
        <v>0</v>
      </c>
      <c r="S452" s="295">
        <v>0</v>
      </c>
      <c r="T452" s="296">
        <f>S452*H452</f>
        <v>0</v>
      </c>
      <c r="AR452" s="24" t="s">
        <v>143</v>
      </c>
      <c r="AT452" s="24" t="s">
        <v>138</v>
      </c>
      <c r="AU452" s="24" t="s">
        <v>86</v>
      </c>
      <c r="AY452" s="24" t="s">
        <v>136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24" t="s">
        <v>25</v>
      </c>
      <c r="BK452" s="246">
        <f>ROUND(I452*H452,2)</f>
        <v>0</v>
      </c>
      <c r="BL452" s="24" t="s">
        <v>143</v>
      </c>
      <c r="BM452" s="24" t="s">
        <v>1232</v>
      </c>
    </row>
    <row r="453" s="1" customFormat="1" ht="6.96" customHeight="1">
      <c r="B453" s="67"/>
      <c r="C453" s="68"/>
      <c r="D453" s="68"/>
      <c r="E453" s="68"/>
      <c r="F453" s="68"/>
      <c r="G453" s="68"/>
      <c r="H453" s="68"/>
      <c r="I453" s="178"/>
      <c r="J453" s="68"/>
      <c r="K453" s="68"/>
      <c r="L453" s="72"/>
    </row>
  </sheetData>
  <sheetProtection sheet="1" autoFilter="0" formatColumns="0" formatRows="0" objects="1" scenarios="1" spinCount="100000" saltValue="WBehE9hXj8rVuHXrFUfTztcvCIGL0lNMQOKCxNO3HJmLVBaaOUyZsdmU+A+za5oN3NPqpNnoFV9nJppQpllbjw==" hashValue="r6MMMbcXi36ZyFtdKAIuw+WcZlTOgLWTNN4i40IWmAOWH7d4j02c/i4BI/REL65rWo0ilftV73wdjRTFQqA0cw==" algorithmName="SHA-512" password="CC35"/>
  <autoFilter ref="C90:K45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9:H79"/>
    <mergeCell ref="E81:H81"/>
    <mergeCell ref="E83:H83"/>
    <mergeCell ref="G1:H1"/>
    <mergeCell ref="L2:V2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101</v>
      </c>
      <c r="G1" s="151" t="s">
        <v>102</v>
      </c>
      <c r="H1" s="151"/>
      <c r="I1" s="152"/>
      <c r="J1" s="151" t="s">
        <v>103</v>
      </c>
      <c r="K1" s="150" t="s">
        <v>104</v>
      </c>
      <c r="L1" s="151" t="s">
        <v>105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100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86</v>
      </c>
    </row>
    <row r="4" ht="36.96" customHeight="1">
      <c r="B4" s="28"/>
      <c r="C4" s="29"/>
      <c r="D4" s="30" t="s">
        <v>106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Rekonstrukce chodníků a infrastruktury silnice III/29827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107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108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109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1233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34</v>
      </c>
      <c r="K13" s="51"/>
    </row>
    <row r="14" s="1" customFormat="1" ht="14.4" customHeight="1">
      <c r="B14" s="46"/>
      <c r="C14" s="47"/>
      <c r="D14" s="40" t="s">
        <v>26</v>
      </c>
      <c r="E14" s="47"/>
      <c r="F14" s="35" t="s">
        <v>27</v>
      </c>
      <c r="G14" s="47"/>
      <c r="H14" s="47"/>
      <c r="I14" s="158" t="s">
        <v>28</v>
      </c>
      <c r="J14" s="159" t="str">
        <f>'Rekapitulace stavby'!AN8</f>
        <v>30. 7. 2018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32</v>
      </c>
      <c r="E16" s="47"/>
      <c r="F16" s="47"/>
      <c r="G16" s="47"/>
      <c r="H16" s="47"/>
      <c r="I16" s="158" t="s">
        <v>33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36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37</v>
      </c>
      <c r="E19" s="47"/>
      <c r="F19" s="47"/>
      <c r="G19" s="47"/>
      <c r="H19" s="47"/>
      <c r="I19" s="158" t="s">
        <v>33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36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39</v>
      </c>
      <c r="E22" s="47"/>
      <c r="F22" s="47"/>
      <c r="G22" s="47"/>
      <c r="H22" s="47"/>
      <c r="I22" s="158" t="s">
        <v>33</v>
      </c>
      <c r="J22" s="35" t="s">
        <v>34</v>
      </c>
      <c r="K22" s="51"/>
    </row>
    <row r="23" s="1" customFormat="1" ht="18" customHeight="1">
      <c r="B23" s="46"/>
      <c r="C23" s="47"/>
      <c r="D23" s="47"/>
      <c r="E23" s="35" t="s">
        <v>40</v>
      </c>
      <c r="F23" s="47"/>
      <c r="G23" s="47"/>
      <c r="H23" s="47"/>
      <c r="I23" s="158" t="s">
        <v>36</v>
      </c>
      <c r="J23" s="35" t="s">
        <v>34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42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34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44</v>
      </c>
      <c r="E29" s="47"/>
      <c r="F29" s="47"/>
      <c r="G29" s="47"/>
      <c r="H29" s="47"/>
      <c r="I29" s="156"/>
      <c r="J29" s="167">
        <f>ROUND(J87,2)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46</v>
      </c>
      <c r="G31" s="47"/>
      <c r="H31" s="47"/>
      <c r="I31" s="168" t="s">
        <v>45</v>
      </c>
      <c r="J31" s="52" t="s">
        <v>47</v>
      </c>
      <c r="K31" s="51"/>
    </row>
    <row r="32" s="1" customFormat="1" ht="14.4" customHeight="1">
      <c r="B32" s="46"/>
      <c r="C32" s="47"/>
      <c r="D32" s="55" t="s">
        <v>48</v>
      </c>
      <c r="E32" s="55" t="s">
        <v>49</v>
      </c>
      <c r="F32" s="169">
        <f>ROUND(SUM(BE87:BE104), 2)</f>
        <v>0</v>
      </c>
      <c r="G32" s="47"/>
      <c r="H32" s="47"/>
      <c r="I32" s="170">
        <v>0.20999999999999999</v>
      </c>
      <c r="J32" s="169">
        <f>ROUND(ROUND((SUM(BE87:BE104)), 2)*I32, 2)</f>
        <v>0</v>
      </c>
      <c r="K32" s="51"/>
    </row>
    <row r="33" s="1" customFormat="1" ht="14.4" customHeight="1">
      <c r="B33" s="46"/>
      <c r="C33" s="47"/>
      <c r="D33" s="47"/>
      <c r="E33" s="55" t="s">
        <v>50</v>
      </c>
      <c r="F33" s="169">
        <f>ROUND(SUM(BF87:BF104), 2)</f>
        <v>0</v>
      </c>
      <c r="G33" s="47"/>
      <c r="H33" s="47"/>
      <c r="I33" s="170">
        <v>0.14999999999999999</v>
      </c>
      <c r="J33" s="169">
        <f>ROUND(ROUND((SUM(BF87:BF104)),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51</v>
      </c>
      <c r="F34" s="169">
        <f>ROUND(SUM(BG87:BG104),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52</v>
      </c>
      <c r="F35" s="169">
        <f>ROUND(SUM(BH87:BH104),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53</v>
      </c>
      <c r="F36" s="169">
        <f>ROUND(SUM(BI87:BI104),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54</v>
      </c>
      <c r="E38" s="98"/>
      <c r="F38" s="98"/>
      <c r="G38" s="173" t="s">
        <v>55</v>
      </c>
      <c r="H38" s="174" t="s">
        <v>56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111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Rekonstrukce chodníků a infrastruktury silnice III/29827</v>
      </c>
      <c r="F47" s="40"/>
      <c r="G47" s="40"/>
      <c r="H47" s="40"/>
      <c r="I47" s="156"/>
      <c r="J47" s="47"/>
      <c r="K47" s="51"/>
    </row>
    <row r="48">
      <c r="B48" s="28"/>
      <c r="C48" s="40" t="s">
        <v>107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108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109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Id - Vedlejší a ostatní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26</v>
      </c>
      <c r="D53" s="47"/>
      <c r="E53" s="47"/>
      <c r="F53" s="35" t="str">
        <f>F14</f>
        <v>Malšova Lhota - HRADEC KRÁLOVÉ</v>
      </c>
      <c r="G53" s="47"/>
      <c r="H53" s="47"/>
      <c r="I53" s="158" t="s">
        <v>28</v>
      </c>
      <c r="J53" s="159" t="str">
        <f>IF(J14="","",J14)</f>
        <v>30. 7. 2018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32</v>
      </c>
      <c r="D55" s="47"/>
      <c r="E55" s="47"/>
      <c r="F55" s="35" t="str">
        <f>E17</f>
        <v xml:space="preserve"> </v>
      </c>
      <c r="G55" s="47"/>
      <c r="H55" s="47"/>
      <c r="I55" s="158" t="s">
        <v>39</v>
      </c>
      <c r="J55" s="44" t="str">
        <f>E23</f>
        <v>VIAPROJEKT s.r.o Hradec Králové</v>
      </c>
      <c r="K55" s="51"/>
    </row>
    <row r="56" s="1" customFormat="1" ht="14.4" customHeight="1">
      <c r="B56" s="46"/>
      <c r="C56" s="40" t="s">
        <v>37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112</v>
      </c>
      <c r="D58" s="171"/>
      <c r="E58" s="171"/>
      <c r="F58" s="171"/>
      <c r="G58" s="171"/>
      <c r="H58" s="171"/>
      <c r="I58" s="185"/>
      <c r="J58" s="186" t="s">
        <v>113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114</v>
      </c>
      <c r="D60" s="47"/>
      <c r="E60" s="47"/>
      <c r="F60" s="47"/>
      <c r="G60" s="47"/>
      <c r="H60" s="47"/>
      <c r="I60" s="156"/>
      <c r="J60" s="167">
        <f>J87</f>
        <v>0</v>
      </c>
      <c r="K60" s="51"/>
      <c r="AU60" s="24" t="s">
        <v>115</v>
      </c>
    </row>
    <row r="61" s="8" customFormat="1" ht="24.96" customHeight="1">
      <c r="B61" s="189"/>
      <c r="C61" s="190"/>
      <c r="D61" s="191" t="s">
        <v>1234</v>
      </c>
      <c r="E61" s="192"/>
      <c r="F61" s="192"/>
      <c r="G61" s="192"/>
      <c r="H61" s="192"/>
      <c r="I61" s="193"/>
      <c r="J61" s="194">
        <f>J88</f>
        <v>0</v>
      </c>
      <c r="K61" s="195"/>
    </row>
    <row r="62" s="9" customFormat="1" ht="19.92" customHeight="1">
      <c r="B62" s="196"/>
      <c r="C62" s="197"/>
      <c r="D62" s="198" t="s">
        <v>1235</v>
      </c>
      <c r="E62" s="199"/>
      <c r="F62" s="199"/>
      <c r="G62" s="199"/>
      <c r="H62" s="199"/>
      <c r="I62" s="200"/>
      <c r="J62" s="201">
        <f>J89</f>
        <v>0</v>
      </c>
      <c r="K62" s="202"/>
    </row>
    <row r="63" s="9" customFormat="1" ht="19.92" customHeight="1">
      <c r="B63" s="196"/>
      <c r="C63" s="197"/>
      <c r="D63" s="198" t="s">
        <v>1236</v>
      </c>
      <c r="E63" s="199"/>
      <c r="F63" s="199"/>
      <c r="G63" s="199"/>
      <c r="H63" s="199"/>
      <c r="I63" s="200"/>
      <c r="J63" s="201">
        <f>J92</f>
        <v>0</v>
      </c>
      <c r="K63" s="202"/>
    </row>
    <row r="64" s="9" customFormat="1" ht="19.92" customHeight="1">
      <c r="B64" s="196"/>
      <c r="C64" s="197"/>
      <c r="D64" s="198" t="s">
        <v>1237</v>
      </c>
      <c r="E64" s="199"/>
      <c r="F64" s="199"/>
      <c r="G64" s="199"/>
      <c r="H64" s="199"/>
      <c r="I64" s="200"/>
      <c r="J64" s="201">
        <f>J98</f>
        <v>0</v>
      </c>
      <c r="K64" s="202"/>
    </row>
    <row r="65" s="9" customFormat="1" ht="19.92" customHeight="1">
      <c r="B65" s="196"/>
      <c r="C65" s="197"/>
      <c r="D65" s="198" t="s">
        <v>1238</v>
      </c>
      <c r="E65" s="199"/>
      <c r="F65" s="199"/>
      <c r="G65" s="199"/>
      <c r="H65" s="199"/>
      <c r="I65" s="200"/>
      <c r="J65" s="201">
        <f>J103</f>
        <v>0</v>
      </c>
      <c r="K65" s="202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56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78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81"/>
      <c r="J71" s="71"/>
      <c r="K71" s="71"/>
      <c r="L71" s="72"/>
    </row>
    <row r="72" s="1" customFormat="1" ht="36.96" customHeight="1">
      <c r="B72" s="46"/>
      <c r="C72" s="73" t="s">
        <v>120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6.5" customHeight="1">
      <c r="B75" s="46"/>
      <c r="C75" s="74"/>
      <c r="D75" s="74"/>
      <c r="E75" s="204" t="str">
        <f>E7</f>
        <v>Rekonstrukce chodníků a infrastruktury silnice III/29827</v>
      </c>
      <c r="F75" s="76"/>
      <c r="G75" s="76"/>
      <c r="H75" s="76"/>
      <c r="I75" s="203"/>
      <c r="J75" s="74"/>
      <c r="K75" s="74"/>
      <c r="L75" s="72"/>
    </row>
    <row r="76">
      <c r="B76" s="28"/>
      <c r="C76" s="76" t="s">
        <v>107</v>
      </c>
      <c r="D76" s="205"/>
      <c r="E76" s="205"/>
      <c r="F76" s="205"/>
      <c r="G76" s="205"/>
      <c r="H76" s="205"/>
      <c r="I76" s="148"/>
      <c r="J76" s="205"/>
      <c r="K76" s="205"/>
      <c r="L76" s="206"/>
    </row>
    <row r="77" s="1" customFormat="1" ht="16.5" customHeight="1">
      <c r="B77" s="46"/>
      <c r="C77" s="74"/>
      <c r="D77" s="74"/>
      <c r="E77" s="204" t="s">
        <v>108</v>
      </c>
      <c r="F77" s="74"/>
      <c r="G77" s="74"/>
      <c r="H77" s="74"/>
      <c r="I77" s="203"/>
      <c r="J77" s="74"/>
      <c r="K77" s="74"/>
      <c r="L77" s="72"/>
    </row>
    <row r="78" s="1" customFormat="1" ht="14.4" customHeight="1">
      <c r="B78" s="46"/>
      <c r="C78" s="76" t="s">
        <v>109</v>
      </c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7.25" customHeight="1">
      <c r="B79" s="46"/>
      <c r="C79" s="74"/>
      <c r="D79" s="74"/>
      <c r="E79" s="82" t="str">
        <f>E11</f>
        <v>Id - Vedlejší a ostatní náklady</v>
      </c>
      <c r="F79" s="74"/>
      <c r="G79" s="74"/>
      <c r="H79" s="74"/>
      <c r="I79" s="203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8" customHeight="1">
      <c r="B81" s="46"/>
      <c r="C81" s="76" t="s">
        <v>26</v>
      </c>
      <c r="D81" s="74"/>
      <c r="E81" s="74"/>
      <c r="F81" s="207" t="str">
        <f>F14</f>
        <v>Malšova Lhota - HRADEC KRÁLOVÉ</v>
      </c>
      <c r="G81" s="74"/>
      <c r="H81" s="74"/>
      <c r="I81" s="208" t="s">
        <v>28</v>
      </c>
      <c r="J81" s="85" t="str">
        <f>IF(J14="","",J14)</f>
        <v>30. 7. 2018</v>
      </c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" customFormat="1">
      <c r="B83" s="46"/>
      <c r="C83" s="76" t="s">
        <v>32</v>
      </c>
      <c r="D83" s="74"/>
      <c r="E83" s="74"/>
      <c r="F83" s="207" t="str">
        <f>E17</f>
        <v xml:space="preserve"> </v>
      </c>
      <c r="G83" s="74"/>
      <c r="H83" s="74"/>
      <c r="I83" s="208" t="s">
        <v>39</v>
      </c>
      <c r="J83" s="207" t="str">
        <f>E23</f>
        <v>VIAPROJEKT s.r.o Hradec Králové</v>
      </c>
      <c r="K83" s="74"/>
      <c r="L83" s="72"/>
    </row>
    <row r="84" s="1" customFormat="1" ht="14.4" customHeight="1">
      <c r="B84" s="46"/>
      <c r="C84" s="76" t="s">
        <v>37</v>
      </c>
      <c r="D84" s="74"/>
      <c r="E84" s="74"/>
      <c r="F84" s="207" t="str">
        <f>IF(E20="","",E20)</f>
        <v/>
      </c>
      <c r="G84" s="74"/>
      <c r="H84" s="74"/>
      <c r="I84" s="203"/>
      <c r="J84" s="74"/>
      <c r="K84" s="74"/>
      <c r="L84" s="72"/>
    </row>
    <row r="85" s="1" customFormat="1" ht="10.32" customHeight="1">
      <c r="B85" s="46"/>
      <c r="C85" s="74"/>
      <c r="D85" s="74"/>
      <c r="E85" s="74"/>
      <c r="F85" s="74"/>
      <c r="G85" s="74"/>
      <c r="H85" s="74"/>
      <c r="I85" s="203"/>
      <c r="J85" s="74"/>
      <c r="K85" s="74"/>
      <c r="L85" s="72"/>
    </row>
    <row r="86" s="10" customFormat="1" ht="29.28" customHeight="1">
      <c r="B86" s="209"/>
      <c r="C86" s="210" t="s">
        <v>121</v>
      </c>
      <c r="D86" s="211" t="s">
        <v>63</v>
      </c>
      <c r="E86" s="211" t="s">
        <v>59</v>
      </c>
      <c r="F86" s="211" t="s">
        <v>122</v>
      </c>
      <c r="G86" s="211" t="s">
        <v>123</v>
      </c>
      <c r="H86" s="211" t="s">
        <v>124</v>
      </c>
      <c r="I86" s="212" t="s">
        <v>125</v>
      </c>
      <c r="J86" s="211" t="s">
        <v>113</v>
      </c>
      <c r="K86" s="213" t="s">
        <v>126</v>
      </c>
      <c r="L86" s="214"/>
      <c r="M86" s="102" t="s">
        <v>127</v>
      </c>
      <c r="N86" s="103" t="s">
        <v>48</v>
      </c>
      <c r="O86" s="103" t="s">
        <v>128</v>
      </c>
      <c r="P86" s="103" t="s">
        <v>129</v>
      </c>
      <c r="Q86" s="103" t="s">
        <v>130</v>
      </c>
      <c r="R86" s="103" t="s">
        <v>131</v>
      </c>
      <c r="S86" s="103" t="s">
        <v>132</v>
      </c>
      <c r="T86" s="104" t="s">
        <v>133</v>
      </c>
    </row>
    <row r="87" s="1" customFormat="1" ht="29.28" customHeight="1">
      <c r="B87" s="46"/>
      <c r="C87" s="108" t="s">
        <v>114</v>
      </c>
      <c r="D87" s="74"/>
      <c r="E87" s="74"/>
      <c r="F87" s="74"/>
      <c r="G87" s="74"/>
      <c r="H87" s="74"/>
      <c r="I87" s="203"/>
      <c r="J87" s="215">
        <f>BK87</f>
        <v>0</v>
      </c>
      <c r="K87" s="74"/>
      <c r="L87" s="72"/>
      <c r="M87" s="105"/>
      <c r="N87" s="106"/>
      <c r="O87" s="106"/>
      <c r="P87" s="216">
        <f>P88</f>
        <v>0</v>
      </c>
      <c r="Q87" s="106"/>
      <c r="R87" s="216">
        <f>R88</f>
        <v>0</v>
      </c>
      <c r="S87" s="106"/>
      <c r="T87" s="217">
        <f>T88</f>
        <v>0</v>
      </c>
      <c r="AT87" s="24" t="s">
        <v>77</v>
      </c>
      <c r="AU87" s="24" t="s">
        <v>115</v>
      </c>
      <c r="BK87" s="218">
        <f>BK88</f>
        <v>0</v>
      </c>
    </row>
    <row r="88" s="11" customFormat="1" ht="37.44" customHeight="1">
      <c r="B88" s="219"/>
      <c r="C88" s="220"/>
      <c r="D88" s="221" t="s">
        <v>77</v>
      </c>
      <c r="E88" s="222" t="s">
        <v>1239</v>
      </c>
      <c r="F88" s="222" t="s">
        <v>1240</v>
      </c>
      <c r="G88" s="220"/>
      <c r="H88" s="220"/>
      <c r="I88" s="223"/>
      <c r="J88" s="224">
        <f>BK88</f>
        <v>0</v>
      </c>
      <c r="K88" s="220"/>
      <c r="L88" s="225"/>
      <c r="M88" s="226"/>
      <c r="N88" s="227"/>
      <c r="O88" s="227"/>
      <c r="P88" s="228">
        <f>P89+P92+P98+P103</f>
        <v>0</v>
      </c>
      <c r="Q88" s="227"/>
      <c r="R88" s="228">
        <f>R89+R92+R98+R103</f>
        <v>0</v>
      </c>
      <c r="S88" s="227"/>
      <c r="T88" s="229">
        <f>T89+T92+T98+T103</f>
        <v>0</v>
      </c>
      <c r="AR88" s="230" t="s">
        <v>161</v>
      </c>
      <c r="AT88" s="231" t="s">
        <v>77</v>
      </c>
      <c r="AU88" s="231" t="s">
        <v>78</v>
      </c>
      <c r="AY88" s="230" t="s">
        <v>136</v>
      </c>
      <c r="BK88" s="232">
        <f>BK89+BK92+BK98+BK103</f>
        <v>0</v>
      </c>
    </row>
    <row r="89" s="11" customFormat="1" ht="19.92" customHeight="1">
      <c r="B89" s="219"/>
      <c r="C89" s="220"/>
      <c r="D89" s="221" t="s">
        <v>77</v>
      </c>
      <c r="E89" s="233" t="s">
        <v>1241</v>
      </c>
      <c r="F89" s="233" t="s">
        <v>1242</v>
      </c>
      <c r="G89" s="220"/>
      <c r="H89" s="220"/>
      <c r="I89" s="223"/>
      <c r="J89" s="234">
        <f>BK89</f>
        <v>0</v>
      </c>
      <c r="K89" s="220"/>
      <c r="L89" s="225"/>
      <c r="M89" s="226"/>
      <c r="N89" s="227"/>
      <c r="O89" s="227"/>
      <c r="P89" s="228">
        <f>SUM(P90:P91)</f>
        <v>0</v>
      </c>
      <c r="Q89" s="227"/>
      <c r="R89" s="228">
        <f>SUM(R90:R91)</f>
        <v>0</v>
      </c>
      <c r="S89" s="227"/>
      <c r="T89" s="229">
        <f>SUM(T90:T91)</f>
        <v>0</v>
      </c>
      <c r="AR89" s="230" t="s">
        <v>161</v>
      </c>
      <c r="AT89" s="231" t="s">
        <v>77</v>
      </c>
      <c r="AU89" s="231" t="s">
        <v>25</v>
      </c>
      <c r="AY89" s="230" t="s">
        <v>136</v>
      </c>
      <c r="BK89" s="232">
        <f>SUM(BK90:BK91)</f>
        <v>0</v>
      </c>
    </row>
    <row r="90" s="1" customFormat="1" ht="25.5" customHeight="1">
      <c r="B90" s="46"/>
      <c r="C90" s="235" t="s">
        <v>25</v>
      </c>
      <c r="D90" s="235" t="s">
        <v>138</v>
      </c>
      <c r="E90" s="236" t="s">
        <v>1243</v>
      </c>
      <c r="F90" s="237" t="s">
        <v>1244</v>
      </c>
      <c r="G90" s="238" t="s">
        <v>1245</v>
      </c>
      <c r="H90" s="239">
        <v>1</v>
      </c>
      <c r="I90" s="240"/>
      <c r="J90" s="241">
        <f>ROUND(I90*H90,2)</f>
        <v>0</v>
      </c>
      <c r="K90" s="237" t="s">
        <v>1246</v>
      </c>
      <c r="L90" s="72"/>
      <c r="M90" s="242" t="s">
        <v>34</v>
      </c>
      <c r="N90" s="243" t="s">
        <v>49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1247</v>
      </c>
      <c r="AT90" s="24" t="s">
        <v>138</v>
      </c>
      <c r="AU90" s="24" t="s">
        <v>86</v>
      </c>
      <c r="AY90" s="24" t="s">
        <v>136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25</v>
      </c>
      <c r="BK90" s="246">
        <f>ROUND(I90*H90,2)</f>
        <v>0</v>
      </c>
      <c r="BL90" s="24" t="s">
        <v>1247</v>
      </c>
      <c r="BM90" s="24" t="s">
        <v>1248</v>
      </c>
    </row>
    <row r="91" s="1" customFormat="1" ht="25.5" customHeight="1">
      <c r="B91" s="46"/>
      <c r="C91" s="235" t="s">
        <v>86</v>
      </c>
      <c r="D91" s="235" t="s">
        <v>138</v>
      </c>
      <c r="E91" s="236" t="s">
        <v>1249</v>
      </c>
      <c r="F91" s="237" t="s">
        <v>1250</v>
      </c>
      <c r="G91" s="238" t="s">
        <v>1245</v>
      </c>
      <c r="H91" s="239">
        <v>1</v>
      </c>
      <c r="I91" s="240"/>
      <c r="J91" s="241">
        <f>ROUND(I91*H91,2)</f>
        <v>0</v>
      </c>
      <c r="K91" s="237" t="s">
        <v>1246</v>
      </c>
      <c r="L91" s="72"/>
      <c r="M91" s="242" t="s">
        <v>34</v>
      </c>
      <c r="N91" s="243" t="s">
        <v>49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1247</v>
      </c>
      <c r="AT91" s="24" t="s">
        <v>138</v>
      </c>
      <c r="AU91" s="24" t="s">
        <v>86</v>
      </c>
      <c r="AY91" s="24" t="s">
        <v>136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25</v>
      </c>
      <c r="BK91" s="246">
        <f>ROUND(I91*H91,2)</f>
        <v>0</v>
      </c>
      <c r="BL91" s="24" t="s">
        <v>1247</v>
      </c>
      <c r="BM91" s="24" t="s">
        <v>1251</v>
      </c>
    </row>
    <row r="92" s="11" customFormat="1" ht="29.88" customHeight="1">
      <c r="B92" s="219"/>
      <c r="C92" s="220"/>
      <c r="D92" s="221" t="s">
        <v>77</v>
      </c>
      <c r="E92" s="233" t="s">
        <v>1252</v>
      </c>
      <c r="F92" s="233" t="s">
        <v>1253</v>
      </c>
      <c r="G92" s="220"/>
      <c r="H92" s="220"/>
      <c r="I92" s="223"/>
      <c r="J92" s="234">
        <f>BK92</f>
        <v>0</v>
      </c>
      <c r="K92" s="220"/>
      <c r="L92" s="225"/>
      <c r="M92" s="226"/>
      <c r="N92" s="227"/>
      <c r="O92" s="227"/>
      <c r="P92" s="228">
        <f>SUM(P93:P97)</f>
        <v>0</v>
      </c>
      <c r="Q92" s="227"/>
      <c r="R92" s="228">
        <f>SUM(R93:R97)</f>
        <v>0</v>
      </c>
      <c r="S92" s="227"/>
      <c r="T92" s="229">
        <f>SUM(T93:T97)</f>
        <v>0</v>
      </c>
      <c r="AR92" s="230" t="s">
        <v>161</v>
      </c>
      <c r="AT92" s="231" t="s">
        <v>77</v>
      </c>
      <c r="AU92" s="231" t="s">
        <v>25</v>
      </c>
      <c r="AY92" s="230" t="s">
        <v>136</v>
      </c>
      <c r="BK92" s="232">
        <f>SUM(BK93:BK97)</f>
        <v>0</v>
      </c>
    </row>
    <row r="93" s="1" customFormat="1" ht="16.5" customHeight="1">
      <c r="B93" s="46"/>
      <c r="C93" s="235" t="s">
        <v>154</v>
      </c>
      <c r="D93" s="235" t="s">
        <v>138</v>
      </c>
      <c r="E93" s="236" t="s">
        <v>1254</v>
      </c>
      <c r="F93" s="237" t="s">
        <v>1255</v>
      </c>
      <c r="G93" s="238" t="s">
        <v>1245</v>
      </c>
      <c r="H93" s="239">
        <v>1</v>
      </c>
      <c r="I93" s="240"/>
      <c r="J93" s="241">
        <f>ROUND(I93*H93,2)</f>
        <v>0</v>
      </c>
      <c r="K93" s="237" t="s">
        <v>1246</v>
      </c>
      <c r="L93" s="72"/>
      <c r="M93" s="242" t="s">
        <v>34</v>
      </c>
      <c r="N93" s="243" t="s">
        <v>49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1247</v>
      </c>
      <c r="AT93" s="24" t="s">
        <v>138</v>
      </c>
      <c r="AU93" s="24" t="s">
        <v>86</v>
      </c>
      <c r="AY93" s="24" t="s">
        <v>136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25</v>
      </c>
      <c r="BK93" s="246">
        <f>ROUND(I93*H93,2)</f>
        <v>0</v>
      </c>
      <c r="BL93" s="24" t="s">
        <v>1247</v>
      </c>
      <c r="BM93" s="24" t="s">
        <v>1256</v>
      </c>
    </row>
    <row r="94" s="1" customFormat="1" ht="25.5" customHeight="1">
      <c r="B94" s="46"/>
      <c r="C94" s="235" t="s">
        <v>143</v>
      </c>
      <c r="D94" s="235" t="s">
        <v>138</v>
      </c>
      <c r="E94" s="236" t="s">
        <v>1257</v>
      </c>
      <c r="F94" s="237" t="s">
        <v>1258</v>
      </c>
      <c r="G94" s="238" t="s">
        <v>1245</v>
      </c>
      <c r="H94" s="239">
        <v>1</v>
      </c>
      <c r="I94" s="240"/>
      <c r="J94" s="241">
        <f>ROUND(I94*H94,2)</f>
        <v>0</v>
      </c>
      <c r="K94" s="237" t="s">
        <v>1246</v>
      </c>
      <c r="L94" s="72"/>
      <c r="M94" s="242" t="s">
        <v>34</v>
      </c>
      <c r="N94" s="243" t="s">
        <v>49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1247</v>
      </c>
      <c r="AT94" s="24" t="s">
        <v>138</v>
      </c>
      <c r="AU94" s="24" t="s">
        <v>86</v>
      </c>
      <c r="AY94" s="24" t="s">
        <v>136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25</v>
      </c>
      <c r="BK94" s="246">
        <f>ROUND(I94*H94,2)</f>
        <v>0</v>
      </c>
      <c r="BL94" s="24" t="s">
        <v>1247</v>
      </c>
      <c r="BM94" s="24" t="s">
        <v>1259</v>
      </c>
    </row>
    <row r="95" s="12" customFormat="1">
      <c r="B95" s="247"/>
      <c r="C95" s="248"/>
      <c r="D95" s="249" t="s">
        <v>145</v>
      </c>
      <c r="E95" s="250" t="s">
        <v>34</v>
      </c>
      <c r="F95" s="251" t="s">
        <v>1260</v>
      </c>
      <c r="G95" s="248"/>
      <c r="H95" s="250" t="s">
        <v>34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AT95" s="257" t="s">
        <v>145</v>
      </c>
      <c r="AU95" s="257" t="s">
        <v>86</v>
      </c>
      <c r="AV95" s="12" t="s">
        <v>25</v>
      </c>
      <c r="AW95" s="12" t="s">
        <v>41</v>
      </c>
      <c r="AX95" s="12" t="s">
        <v>78</v>
      </c>
      <c r="AY95" s="257" t="s">
        <v>136</v>
      </c>
    </row>
    <row r="96" s="13" customFormat="1">
      <c r="B96" s="258"/>
      <c r="C96" s="259"/>
      <c r="D96" s="249" t="s">
        <v>145</v>
      </c>
      <c r="E96" s="260" t="s">
        <v>34</v>
      </c>
      <c r="F96" s="261" t="s">
        <v>25</v>
      </c>
      <c r="G96" s="259"/>
      <c r="H96" s="262">
        <v>1</v>
      </c>
      <c r="I96" s="263"/>
      <c r="J96" s="259"/>
      <c r="K96" s="259"/>
      <c r="L96" s="264"/>
      <c r="M96" s="265"/>
      <c r="N96" s="266"/>
      <c r="O96" s="266"/>
      <c r="P96" s="266"/>
      <c r="Q96" s="266"/>
      <c r="R96" s="266"/>
      <c r="S96" s="266"/>
      <c r="T96" s="267"/>
      <c r="AT96" s="268" t="s">
        <v>145</v>
      </c>
      <c r="AU96" s="268" t="s">
        <v>86</v>
      </c>
      <c r="AV96" s="13" t="s">
        <v>86</v>
      </c>
      <c r="AW96" s="13" t="s">
        <v>41</v>
      </c>
      <c r="AX96" s="13" t="s">
        <v>78</v>
      </c>
      <c r="AY96" s="268" t="s">
        <v>136</v>
      </c>
    </row>
    <row r="97" s="14" customFormat="1">
      <c r="B97" s="269"/>
      <c r="C97" s="270"/>
      <c r="D97" s="249" t="s">
        <v>145</v>
      </c>
      <c r="E97" s="271" t="s">
        <v>34</v>
      </c>
      <c r="F97" s="272" t="s">
        <v>148</v>
      </c>
      <c r="G97" s="270"/>
      <c r="H97" s="273">
        <v>1</v>
      </c>
      <c r="I97" s="274"/>
      <c r="J97" s="270"/>
      <c r="K97" s="270"/>
      <c r="L97" s="275"/>
      <c r="M97" s="276"/>
      <c r="N97" s="277"/>
      <c r="O97" s="277"/>
      <c r="P97" s="277"/>
      <c r="Q97" s="277"/>
      <c r="R97" s="277"/>
      <c r="S97" s="277"/>
      <c r="T97" s="278"/>
      <c r="AT97" s="279" t="s">
        <v>145</v>
      </c>
      <c r="AU97" s="279" t="s">
        <v>86</v>
      </c>
      <c r="AV97" s="14" t="s">
        <v>143</v>
      </c>
      <c r="AW97" s="14" t="s">
        <v>41</v>
      </c>
      <c r="AX97" s="14" t="s">
        <v>25</v>
      </c>
      <c r="AY97" s="279" t="s">
        <v>136</v>
      </c>
    </row>
    <row r="98" s="11" customFormat="1" ht="29.88" customHeight="1">
      <c r="B98" s="219"/>
      <c r="C98" s="220"/>
      <c r="D98" s="221" t="s">
        <v>77</v>
      </c>
      <c r="E98" s="233" t="s">
        <v>1261</v>
      </c>
      <c r="F98" s="233" t="s">
        <v>1262</v>
      </c>
      <c r="G98" s="220"/>
      <c r="H98" s="220"/>
      <c r="I98" s="223"/>
      <c r="J98" s="234">
        <f>BK98</f>
        <v>0</v>
      </c>
      <c r="K98" s="220"/>
      <c r="L98" s="225"/>
      <c r="M98" s="226"/>
      <c r="N98" s="227"/>
      <c r="O98" s="227"/>
      <c r="P98" s="228">
        <f>SUM(P99:P102)</f>
        <v>0</v>
      </c>
      <c r="Q98" s="227"/>
      <c r="R98" s="228">
        <f>SUM(R99:R102)</f>
        <v>0</v>
      </c>
      <c r="S98" s="227"/>
      <c r="T98" s="229">
        <f>SUM(T99:T102)</f>
        <v>0</v>
      </c>
      <c r="AR98" s="230" t="s">
        <v>161</v>
      </c>
      <c r="AT98" s="231" t="s">
        <v>77</v>
      </c>
      <c r="AU98" s="231" t="s">
        <v>25</v>
      </c>
      <c r="AY98" s="230" t="s">
        <v>136</v>
      </c>
      <c r="BK98" s="232">
        <f>SUM(BK99:BK102)</f>
        <v>0</v>
      </c>
    </row>
    <row r="99" s="1" customFormat="1" ht="16.5" customHeight="1">
      <c r="B99" s="46"/>
      <c r="C99" s="235" t="s">
        <v>161</v>
      </c>
      <c r="D99" s="235" t="s">
        <v>138</v>
      </c>
      <c r="E99" s="236" t="s">
        <v>1263</v>
      </c>
      <c r="F99" s="237" t="s">
        <v>1264</v>
      </c>
      <c r="G99" s="238" t="s">
        <v>1245</v>
      </c>
      <c r="H99" s="239">
        <v>1</v>
      </c>
      <c r="I99" s="240"/>
      <c r="J99" s="241">
        <f>ROUND(I99*H99,2)</f>
        <v>0</v>
      </c>
      <c r="K99" s="237" t="s">
        <v>1246</v>
      </c>
      <c r="L99" s="72"/>
      <c r="M99" s="242" t="s">
        <v>34</v>
      </c>
      <c r="N99" s="243" t="s">
        <v>49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1247</v>
      </c>
      <c r="AT99" s="24" t="s">
        <v>138</v>
      </c>
      <c r="AU99" s="24" t="s">
        <v>86</v>
      </c>
      <c r="AY99" s="24" t="s">
        <v>136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25</v>
      </c>
      <c r="BK99" s="246">
        <f>ROUND(I99*H99,2)</f>
        <v>0</v>
      </c>
      <c r="BL99" s="24" t="s">
        <v>1247</v>
      </c>
      <c r="BM99" s="24" t="s">
        <v>1265</v>
      </c>
    </row>
    <row r="100" s="12" customFormat="1">
      <c r="B100" s="247"/>
      <c r="C100" s="248"/>
      <c r="D100" s="249" t="s">
        <v>145</v>
      </c>
      <c r="E100" s="250" t="s">
        <v>34</v>
      </c>
      <c r="F100" s="251" t="s">
        <v>1266</v>
      </c>
      <c r="G100" s="248"/>
      <c r="H100" s="250" t="s">
        <v>34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AT100" s="257" t="s">
        <v>145</v>
      </c>
      <c r="AU100" s="257" t="s">
        <v>86</v>
      </c>
      <c r="AV100" s="12" t="s">
        <v>25</v>
      </c>
      <c r="AW100" s="12" t="s">
        <v>41</v>
      </c>
      <c r="AX100" s="12" t="s">
        <v>78</v>
      </c>
      <c r="AY100" s="257" t="s">
        <v>136</v>
      </c>
    </row>
    <row r="101" s="13" customFormat="1">
      <c r="B101" s="258"/>
      <c r="C101" s="259"/>
      <c r="D101" s="249" t="s">
        <v>145</v>
      </c>
      <c r="E101" s="260" t="s">
        <v>34</v>
      </c>
      <c r="F101" s="261" t="s">
        <v>25</v>
      </c>
      <c r="G101" s="259"/>
      <c r="H101" s="262">
        <v>1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AT101" s="268" t="s">
        <v>145</v>
      </c>
      <c r="AU101" s="268" t="s">
        <v>86</v>
      </c>
      <c r="AV101" s="13" t="s">
        <v>86</v>
      </c>
      <c r="AW101" s="13" t="s">
        <v>41</v>
      </c>
      <c r="AX101" s="13" t="s">
        <v>78</v>
      </c>
      <c r="AY101" s="268" t="s">
        <v>136</v>
      </c>
    </row>
    <row r="102" s="14" customFormat="1">
      <c r="B102" s="269"/>
      <c r="C102" s="270"/>
      <c r="D102" s="249" t="s">
        <v>145</v>
      </c>
      <c r="E102" s="271" t="s">
        <v>34</v>
      </c>
      <c r="F102" s="272" t="s">
        <v>148</v>
      </c>
      <c r="G102" s="270"/>
      <c r="H102" s="273">
        <v>1</v>
      </c>
      <c r="I102" s="274"/>
      <c r="J102" s="270"/>
      <c r="K102" s="270"/>
      <c r="L102" s="275"/>
      <c r="M102" s="276"/>
      <c r="N102" s="277"/>
      <c r="O102" s="277"/>
      <c r="P102" s="277"/>
      <c r="Q102" s="277"/>
      <c r="R102" s="277"/>
      <c r="S102" s="277"/>
      <c r="T102" s="278"/>
      <c r="AT102" s="279" t="s">
        <v>145</v>
      </c>
      <c r="AU102" s="279" t="s">
        <v>86</v>
      </c>
      <c r="AV102" s="14" t="s">
        <v>143</v>
      </c>
      <c r="AW102" s="14" t="s">
        <v>41</v>
      </c>
      <c r="AX102" s="14" t="s">
        <v>25</v>
      </c>
      <c r="AY102" s="279" t="s">
        <v>136</v>
      </c>
    </row>
    <row r="103" s="11" customFormat="1" ht="29.88" customHeight="1">
      <c r="B103" s="219"/>
      <c r="C103" s="220"/>
      <c r="D103" s="221" t="s">
        <v>77</v>
      </c>
      <c r="E103" s="233" t="s">
        <v>1267</v>
      </c>
      <c r="F103" s="233" t="s">
        <v>1268</v>
      </c>
      <c r="G103" s="220"/>
      <c r="H103" s="220"/>
      <c r="I103" s="223"/>
      <c r="J103" s="234">
        <f>BK103</f>
        <v>0</v>
      </c>
      <c r="K103" s="220"/>
      <c r="L103" s="225"/>
      <c r="M103" s="226"/>
      <c r="N103" s="227"/>
      <c r="O103" s="227"/>
      <c r="P103" s="228">
        <f>P104</f>
        <v>0</v>
      </c>
      <c r="Q103" s="227"/>
      <c r="R103" s="228">
        <f>R104</f>
        <v>0</v>
      </c>
      <c r="S103" s="227"/>
      <c r="T103" s="229">
        <f>T104</f>
        <v>0</v>
      </c>
      <c r="AR103" s="230" t="s">
        <v>161</v>
      </c>
      <c r="AT103" s="231" t="s">
        <v>77</v>
      </c>
      <c r="AU103" s="231" t="s">
        <v>25</v>
      </c>
      <c r="AY103" s="230" t="s">
        <v>136</v>
      </c>
      <c r="BK103" s="232">
        <f>BK104</f>
        <v>0</v>
      </c>
    </row>
    <row r="104" s="1" customFormat="1" ht="16.5" customHeight="1">
      <c r="B104" s="46"/>
      <c r="C104" s="235" t="s">
        <v>167</v>
      </c>
      <c r="D104" s="235" t="s">
        <v>138</v>
      </c>
      <c r="E104" s="236" t="s">
        <v>1269</v>
      </c>
      <c r="F104" s="237" t="s">
        <v>1270</v>
      </c>
      <c r="G104" s="238" t="s">
        <v>1271</v>
      </c>
      <c r="H104" s="239">
        <v>1</v>
      </c>
      <c r="I104" s="240"/>
      <c r="J104" s="241">
        <f>ROUND(I104*H104,2)</f>
        <v>0</v>
      </c>
      <c r="K104" s="237" t="s">
        <v>1246</v>
      </c>
      <c r="L104" s="72"/>
      <c r="M104" s="242" t="s">
        <v>34</v>
      </c>
      <c r="N104" s="293" t="s">
        <v>49</v>
      </c>
      <c r="O104" s="294"/>
      <c r="P104" s="295">
        <f>O104*H104</f>
        <v>0</v>
      </c>
      <c r="Q104" s="295">
        <v>0</v>
      </c>
      <c r="R104" s="295">
        <f>Q104*H104</f>
        <v>0</v>
      </c>
      <c r="S104" s="295">
        <v>0</v>
      </c>
      <c r="T104" s="296">
        <f>S104*H104</f>
        <v>0</v>
      </c>
      <c r="AR104" s="24" t="s">
        <v>1247</v>
      </c>
      <c r="AT104" s="24" t="s">
        <v>138</v>
      </c>
      <c r="AU104" s="24" t="s">
        <v>86</v>
      </c>
      <c r="AY104" s="24" t="s">
        <v>136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25</v>
      </c>
      <c r="BK104" s="246">
        <f>ROUND(I104*H104,2)</f>
        <v>0</v>
      </c>
      <c r="BL104" s="24" t="s">
        <v>1247</v>
      </c>
      <c r="BM104" s="24" t="s">
        <v>1272</v>
      </c>
    </row>
    <row r="105" s="1" customFormat="1" ht="6.96" customHeight="1">
      <c r="B105" s="67"/>
      <c r="C105" s="68"/>
      <c r="D105" s="68"/>
      <c r="E105" s="68"/>
      <c r="F105" s="68"/>
      <c r="G105" s="68"/>
      <c r="H105" s="68"/>
      <c r="I105" s="178"/>
      <c r="J105" s="68"/>
      <c r="K105" s="68"/>
      <c r="L105" s="72"/>
    </row>
  </sheetData>
  <sheetProtection sheet="1" autoFilter="0" formatColumns="0" formatRows="0" objects="1" scenarios="1" spinCount="100000" saltValue="jODeSJAiy00sHm8rD7dz5cjtYlP1d8Xh6T8Xbv7/CGT7vNV0HDqCR10Jh7F4K2Emipv1OTLqaYS6dH43kGqg3w==" hashValue="as6aUdjUPkf37I3qbb34TRbRYxdaZwy6xMvuSKhijppdb6oOL5NezBYWsCO7zWYp25kaCAS25jTpJ6kfqkPf3A==" algorithmName="SHA-512" password="CC35"/>
  <autoFilter ref="C86:K10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7" customWidth="1"/>
    <col min="2" max="2" width="1.664063" style="297" customWidth="1"/>
    <col min="3" max="4" width="5" style="297" customWidth="1"/>
    <col min="5" max="5" width="11.67" style="297" customWidth="1"/>
    <col min="6" max="6" width="9.17" style="297" customWidth="1"/>
    <col min="7" max="7" width="5" style="297" customWidth="1"/>
    <col min="8" max="8" width="77.83" style="297" customWidth="1"/>
    <col min="9" max="10" width="20" style="297" customWidth="1"/>
    <col min="11" max="11" width="1.664063" style="297" customWidth="1"/>
  </cols>
  <sheetData>
    <row r="1" ht="37.5" customHeight="1"/>
    <row r="2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5" customFormat="1" ht="45" customHeight="1">
      <c r="B3" s="301"/>
      <c r="C3" s="302" t="s">
        <v>1273</v>
      </c>
      <c r="D3" s="302"/>
      <c r="E3" s="302"/>
      <c r="F3" s="302"/>
      <c r="G3" s="302"/>
      <c r="H3" s="302"/>
      <c r="I3" s="302"/>
      <c r="J3" s="302"/>
      <c r="K3" s="303"/>
    </row>
    <row r="4" ht="25.5" customHeight="1">
      <c r="B4" s="304"/>
      <c r="C4" s="305" t="s">
        <v>1274</v>
      </c>
      <c r="D4" s="305"/>
      <c r="E4" s="305"/>
      <c r="F4" s="305"/>
      <c r="G4" s="305"/>
      <c r="H4" s="305"/>
      <c r="I4" s="305"/>
      <c r="J4" s="305"/>
      <c r="K4" s="306"/>
    </row>
    <row r="5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ht="15" customHeight="1">
      <c r="B6" s="304"/>
      <c r="C6" s="308" t="s">
        <v>1275</v>
      </c>
      <c r="D6" s="308"/>
      <c r="E6" s="308"/>
      <c r="F6" s="308"/>
      <c r="G6" s="308"/>
      <c r="H6" s="308"/>
      <c r="I6" s="308"/>
      <c r="J6" s="308"/>
      <c r="K6" s="306"/>
    </row>
    <row r="7" ht="15" customHeight="1">
      <c r="B7" s="309"/>
      <c r="C7" s="308" t="s">
        <v>1276</v>
      </c>
      <c r="D7" s="308"/>
      <c r="E7" s="308"/>
      <c r="F7" s="308"/>
      <c r="G7" s="308"/>
      <c r="H7" s="308"/>
      <c r="I7" s="308"/>
      <c r="J7" s="308"/>
      <c r="K7" s="306"/>
    </row>
    <row r="8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ht="15" customHeight="1">
      <c r="B9" s="309"/>
      <c r="C9" s="308" t="s">
        <v>1277</v>
      </c>
      <c r="D9" s="308"/>
      <c r="E9" s="308"/>
      <c r="F9" s="308"/>
      <c r="G9" s="308"/>
      <c r="H9" s="308"/>
      <c r="I9" s="308"/>
      <c r="J9" s="308"/>
      <c r="K9" s="306"/>
    </row>
    <row r="10" ht="15" customHeight="1">
      <c r="B10" s="309"/>
      <c r="C10" s="308"/>
      <c r="D10" s="308" t="s">
        <v>1278</v>
      </c>
      <c r="E10" s="308"/>
      <c r="F10" s="308"/>
      <c r="G10" s="308"/>
      <c r="H10" s="308"/>
      <c r="I10" s="308"/>
      <c r="J10" s="308"/>
      <c r="K10" s="306"/>
    </row>
    <row r="11" ht="15" customHeight="1">
      <c r="B11" s="309"/>
      <c r="C11" s="310"/>
      <c r="D11" s="308" t="s">
        <v>1279</v>
      </c>
      <c r="E11" s="308"/>
      <c r="F11" s="308"/>
      <c r="G11" s="308"/>
      <c r="H11" s="308"/>
      <c r="I11" s="308"/>
      <c r="J11" s="308"/>
      <c r="K11" s="306"/>
    </row>
    <row r="12" ht="12.75" customHeight="1">
      <c r="B12" s="309"/>
      <c r="C12" s="310"/>
      <c r="D12" s="310"/>
      <c r="E12" s="310"/>
      <c r="F12" s="310"/>
      <c r="G12" s="310"/>
      <c r="H12" s="310"/>
      <c r="I12" s="310"/>
      <c r="J12" s="310"/>
      <c r="K12" s="306"/>
    </row>
    <row r="13" ht="15" customHeight="1">
      <c r="B13" s="309"/>
      <c r="C13" s="310"/>
      <c r="D13" s="308" t="s">
        <v>1280</v>
      </c>
      <c r="E13" s="308"/>
      <c r="F13" s="308"/>
      <c r="G13" s="308"/>
      <c r="H13" s="308"/>
      <c r="I13" s="308"/>
      <c r="J13" s="308"/>
      <c r="K13" s="306"/>
    </row>
    <row r="14" ht="15" customHeight="1">
      <c r="B14" s="309"/>
      <c r="C14" s="310"/>
      <c r="D14" s="308" t="s">
        <v>1281</v>
      </c>
      <c r="E14" s="308"/>
      <c r="F14" s="308"/>
      <c r="G14" s="308"/>
      <c r="H14" s="308"/>
      <c r="I14" s="308"/>
      <c r="J14" s="308"/>
      <c r="K14" s="306"/>
    </row>
    <row r="15" ht="15" customHeight="1">
      <c r="B15" s="309"/>
      <c r="C15" s="310"/>
      <c r="D15" s="308" t="s">
        <v>1282</v>
      </c>
      <c r="E15" s="308"/>
      <c r="F15" s="308"/>
      <c r="G15" s="308"/>
      <c r="H15" s="308"/>
      <c r="I15" s="308"/>
      <c r="J15" s="308"/>
      <c r="K15" s="306"/>
    </row>
    <row r="16" ht="15" customHeight="1">
      <c r="B16" s="309"/>
      <c r="C16" s="310"/>
      <c r="D16" s="310"/>
      <c r="E16" s="311" t="s">
        <v>84</v>
      </c>
      <c r="F16" s="308" t="s">
        <v>1283</v>
      </c>
      <c r="G16" s="308"/>
      <c r="H16" s="308"/>
      <c r="I16" s="308"/>
      <c r="J16" s="308"/>
      <c r="K16" s="306"/>
    </row>
    <row r="17" ht="15" customHeight="1">
      <c r="B17" s="309"/>
      <c r="C17" s="310"/>
      <c r="D17" s="310"/>
      <c r="E17" s="311" t="s">
        <v>1284</v>
      </c>
      <c r="F17" s="308" t="s">
        <v>1285</v>
      </c>
      <c r="G17" s="308"/>
      <c r="H17" s="308"/>
      <c r="I17" s="308"/>
      <c r="J17" s="308"/>
      <c r="K17" s="306"/>
    </row>
    <row r="18" ht="15" customHeight="1">
      <c r="B18" s="309"/>
      <c r="C18" s="310"/>
      <c r="D18" s="310"/>
      <c r="E18" s="311" t="s">
        <v>1286</v>
      </c>
      <c r="F18" s="308" t="s">
        <v>1287</v>
      </c>
      <c r="G18" s="308"/>
      <c r="H18" s="308"/>
      <c r="I18" s="308"/>
      <c r="J18" s="308"/>
      <c r="K18" s="306"/>
    </row>
    <row r="19" ht="15" customHeight="1">
      <c r="B19" s="309"/>
      <c r="C19" s="310"/>
      <c r="D19" s="310"/>
      <c r="E19" s="311" t="s">
        <v>1288</v>
      </c>
      <c r="F19" s="308" t="s">
        <v>99</v>
      </c>
      <c r="G19" s="308"/>
      <c r="H19" s="308"/>
      <c r="I19" s="308"/>
      <c r="J19" s="308"/>
      <c r="K19" s="306"/>
    </row>
    <row r="20" ht="15" customHeight="1">
      <c r="B20" s="309"/>
      <c r="C20" s="310"/>
      <c r="D20" s="310"/>
      <c r="E20" s="311" t="s">
        <v>1289</v>
      </c>
      <c r="F20" s="308" t="s">
        <v>1290</v>
      </c>
      <c r="G20" s="308"/>
      <c r="H20" s="308"/>
      <c r="I20" s="308"/>
      <c r="J20" s="308"/>
      <c r="K20" s="306"/>
    </row>
    <row r="21" ht="15" customHeight="1">
      <c r="B21" s="309"/>
      <c r="C21" s="310"/>
      <c r="D21" s="310"/>
      <c r="E21" s="311" t="s">
        <v>90</v>
      </c>
      <c r="F21" s="308" t="s">
        <v>1291</v>
      </c>
      <c r="G21" s="308"/>
      <c r="H21" s="308"/>
      <c r="I21" s="308"/>
      <c r="J21" s="308"/>
      <c r="K21" s="306"/>
    </row>
    <row r="22" ht="12.75" customHeight="1">
      <c r="B22" s="309"/>
      <c r="C22" s="310"/>
      <c r="D22" s="310"/>
      <c r="E22" s="310"/>
      <c r="F22" s="310"/>
      <c r="G22" s="310"/>
      <c r="H22" s="310"/>
      <c r="I22" s="310"/>
      <c r="J22" s="310"/>
      <c r="K22" s="306"/>
    </row>
    <row r="23" ht="15" customHeight="1">
      <c r="B23" s="309"/>
      <c r="C23" s="308" t="s">
        <v>1292</v>
      </c>
      <c r="D23" s="308"/>
      <c r="E23" s="308"/>
      <c r="F23" s="308"/>
      <c r="G23" s="308"/>
      <c r="H23" s="308"/>
      <c r="I23" s="308"/>
      <c r="J23" s="308"/>
      <c r="K23" s="306"/>
    </row>
    <row r="24" ht="15" customHeight="1">
      <c r="B24" s="309"/>
      <c r="C24" s="308" t="s">
        <v>1293</v>
      </c>
      <c r="D24" s="308"/>
      <c r="E24" s="308"/>
      <c r="F24" s="308"/>
      <c r="G24" s="308"/>
      <c r="H24" s="308"/>
      <c r="I24" s="308"/>
      <c r="J24" s="308"/>
      <c r="K24" s="306"/>
    </row>
    <row r="25" ht="15" customHeight="1">
      <c r="B25" s="309"/>
      <c r="C25" s="308"/>
      <c r="D25" s="308" t="s">
        <v>1294</v>
      </c>
      <c r="E25" s="308"/>
      <c r="F25" s="308"/>
      <c r="G25" s="308"/>
      <c r="H25" s="308"/>
      <c r="I25" s="308"/>
      <c r="J25" s="308"/>
      <c r="K25" s="306"/>
    </row>
    <row r="26" ht="15" customHeight="1">
      <c r="B26" s="309"/>
      <c r="C26" s="310"/>
      <c r="D26" s="308" t="s">
        <v>1295</v>
      </c>
      <c r="E26" s="308"/>
      <c r="F26" s="308"/>
      <c r="G26" s="308"/>
      <c r="H26" s="308"/>
      <c r="I26" s="308"/>
      <c r="J26" s="308"/>
      <c r="K26" s="306"/>
    </row>
    <row r="27" ht="12.75" customHeight="1">
      <c r="B27" s="309"/>
      <c r="C27" s="310"/>
      <c r="D27" s="310"/>
      <c r="E27" s="310"/>
      <c r="F27" s="310"/>
      <c r="G27" s="310"/>
      <c r="H27" s="310"/>
      <c r="I27" s="310"/>
      <c r="J27" s="310"/>
      <c r="K27" s="306"/>
    </row>
    <row r="28" ht="15" customHeight="1">
      <c r="B28" s="309"/>
      <c r="C28" s="310"/>
      <c r="D28" s="308" t="s">
        <v>1296</v>
      </c>
      <c r="E28" s="308"/>
      <c r="F28" s="308"/>
      <c r="G28" s="308"/>
      <c r="H28" s="308"/>
      <c r="I28" s="308"/>
      <c r="J28" s="308"/>
      <c r="K28" s="306"/>
    </row>
    <row r="29" ht="15" customHeight="1">
      <c r="B29" s="309"/>
      <c r="C29" s="310"/>
      <c r="D29" s="308" t="s">
        <v>1297</v>
      </c>
      <c r="E29" s="308"/>
      <c r="F29" s="308"/>
      <c r="G29" s="308"/>
      <c r="H29" s="308"/>
      <c r="I29" s="308"/>
      <c r="J29" s="308"/>
      <c r="K29" s="306"/>
    </row>
    <row r="30" ht="12.75" customHeight="1">
      <c r="B30" s="309"/>
      <c r="C30" s="310"/>
      <c r="D30" s="310"/>
      <c r="E30" s="310"/>
      <c r="F30" s="310"/>
      <c r="G30" s="310"/>
      <c r="H30" s="310"/>
      <c r="I30" s="310"/>
      <c r="J30" s="310"/>
      <c r="K30" s="306"/>
    </row>
    <row r="31" ht="15" customHeight="1">
      <c r="B31" s="309"/>
      <c r="C31" s="310"/>
      <c r="D31" s="308" t="s">
        <v>1298</v>
      </c>
      <c r="E31" s="308"/>
      <c r="F31" s="308"/>
      <c r="G31" s="308"/>
      <c r="H31" s="308"/>
      <c r="I31" s="308"/>
      <c r="J31" s="308"/>
      <c r="K31" s="306"/>
    </row>
    <row r="32" ht="15" customHeight="1">
      <c r="B32" s="309"/>
      <c r="C32" s="310"/>
      <c r="D32" s="308" t="s">
        <v>1299</v>
      </c>
      <c r="E32" s="308"/>
      <c r="F32" s="308"/>
      <c r="G32" s="308"/>
      <c r="H32" s="308"/>
      <c r="I32" s="308"/>
      <c r="J32" s="308"/>
      <c r="K32" s="306"/>
    </row>
    <row r="33" ht="15" customHeight="1">
      <c r="B33" s="309"/>
      <c r="C33" s="310"/>
      <c r="D33" s="308" t="s">
        <v>1300</v>
      </c>
      <c r="E33" s="308"/>
      <c r="F33" s="308"/>
      <c r="G33" s="308"/>
      <c r="H33" s="308"/>
      <c r="I33" s="308"/>
      <c r="J33" s="308"/>
      <c r="K33" s="306"/>
    </row>
    <row r="34" ht="15" customHeight="1">
      <c r="B34" s="309"/>
      <c r="C34" s="310"/>
      <c r="D34" s="308"/>
      <c r="E34" s="312" t="s">
        <v>121</v>
      </c>
      <c r="F34" s="308"/>
      <c r="G34" s="308" t="s">
        <v>1301</v>
      </c>
      <c r="H34" s="308"/>
      <c r="I34" s="308"/>
      <c r="J34" s="308"/>
      <c r="K34" s="306"/>
    </row>
    <row r="35" ht="30.75" customHeight="1">
      <c r="B35" s="309"/>
      <c r="C35" s="310"/>
      <c r="D35" s="308"/>
      <c r="E35" s="312" t="s">
        <v>1302</v>
      </c>
      <c r="F35" s="308"/>
      <c r="G35" s="308" t="s">
        <v>1303</v>
      </c>
      <c r="H35" s="308"/>
      <c r="I35" s="308"/>
      <c r="J35" s="308"/>
      <c r="K35" s="306"/>
    </row>
    <row r="36" ht="15" customHeight="1">
      <c r="B36" s="309"/>
      <c r="C36" s="310"/>
      <c r="D36" s="308"/>
      <c r="E36" s="312" t="s">
        <v>59</v>
      </c>
      <c r="F36" s="308"/>
      <c r="G36" s="308" t="s">
        <v>1304</v>
      </c>
      <c r="H36" s="308"/>
      <c r="I36" s="308"/>
      <c r="J36" s="308"/>
      <c r="K36" s="306"/>
    </row>
    <row r="37" ht="15" customHeight="1">
      <c r="B37" s="309"/>
      <c r="C37" s="310"/>
      <c r="D37" s="308"/>
      <c r="E37" s="312" t="s">
        <v>122</v>
      </c>
      <c r="F37" s="308"/>
      <c r="G37" s="308" t="s">
        <v>1305</v>
      </c>
      <c r="H37" s="308"/>
      <c r="I37" s="308"/>
      <c r="J37" s="308"/>
      <c r="K37" s="306"/>
    </row>
    <row r="38" ht="15" customHeight="1">
      <c r="B38" s="309"/>
      <c r="C38" s="310"/>
      <c r="D38" s="308"/>
      <c r="E38" s="312" t="s">
        <v>123</v>
      </c>
      <c r="F38" s="308"/>
      <c r="G38" s="308" t="s">
        <v>1306</v>
      </c>
      <c r="H38" s="308"/>
      <c r="I38" s="308"/>
      <c r="J38" s="308"/>
      <c r="K38" s="306"/>
    </row>
    <row r="39" ht="15" customHeight="1">
      <c r="B39" s="309"/>
      <c r="C39" s="310"/>
      <c r="D39" s="308"/>
      <c r="E39" s="312" t="s">
        <v>124</v>
      </c>
      <c r="F39" s="308"/>
      <c r="G39" s="308" t="s">
        <v>1307</v>
      </c>
      <c r="H39" s="308"/>
      <c r="I39" s="308"/>
      <c r="J39" s="308"/>
      <c r="K39" s="306"/>
    </row>
    <row r="40" ht="15" customHeight="1">
      <c r="B40" s="309"/>
      <c r="C40" s="310"/>
      <c r="D40" s="308"/>
      <c r="E40" s="312" t="s">
        <v>1308</v>
      </c>
      <c r="F40" s="308"/>
      <c r="G40" s="308" t="s">
        <v>1309</v>
      </c>
      <c r="H40" s="308"/>
      <c r="I40" s="308"/>
      <c r="J40" s="308"/>
      <c r="K40" s="306"/>
    </row>
    <row r="41" ht="15" customHeight="1">
      <c r="B41" s="309"/>
      <c r="C41" s="310"/>
      <c r="D41" s="308"/>
      <c r="E41" s="312"/>
      <c r="F41" s="308"/>
      <c r="G41" s="308" t="s">
        <v>1310</v>
      </c>
      <c r="H41" s="308"/>
      <c r="I41" s="308"/>
      <c r="J41" s="308"/>
      <c r="K41" s="306"/>
    </row>
    <row r="42" ht="15" customHeight="1">
      <c r="B42" s="309"/>
      <c r="C42" s="310"/>
      <c r="D42" s="308"/>
      <c r="E42" s="312" t="s">
        <v>1311</v>
      </c>
      <c r="F42" s="308"/>
      <c r="G42" s="308" t="s">
        <v>1312</v>
      </c>
      <c r="H42" s="308"/>
      <c r="I42" s="308"/>
      <c r="J42" s="308"/>
      <c r="K42" s="306"/>
    </row>
    <row r="43" ht="15" customHeight="1">
      <c r="B43" s="309"/>
      <c r="C43" s="310"/>
      <c r="D43" s="308"/>
      <c r="E43" s="312" t="s">
        <v>126</v>
      </c>
      <c r="F43" s="308"/>
      <c r="G43" s="308" t="s">
        <v>1313</v>
      </c>
      <c r="H43" s="308"/>
      <c r="I43" s="308"/>
      <c r="J43" s="308"/>
      <c r="K43" s="306"/>
    </row>
    <row r="44" ht="12.75" customHeight="1">
      <c r="B44" s="309"/>
      <c r="C44" s="310"/>
      <c r="D44" s="308"/>
      <c r="E44" s="308"/>
      <c r="F44" s="308"/>
      <c r="G44" s="308"/>
      <c r="H44" s="308"/>
      <c r="I44" s="308"/>
      <c r="J44" s="308"/>
      <c r="K44" s="306"/>
    </row>
    <row r="45" ht="15" customHeight="1">
      <c r="B45" s="309"/>
      <c r="C45" s="310"/>
      <c r="D45" s="308" t="s">
        <v>1314</v>
      </c>
      <c r="E45" s="308"/>
      <c r="F45" s="308"/>
      <c r="G45" s="308"/>
      <c r="H45" s="308"/>
      <c r="I45" s="308"/>
      <c r="J45" s="308"/>
      <c r="K45" s="306"/>
    </row>
    <row r="46" ht="15" customHeight="1">
      <c r="B46" s="309"/>
      <c r="C46" s="310"/>
      <c r="D46" s="310"/>
      <c r="E46" s="308" t="s">
        <v>1315</v>
      </c>
      <c r="F46" s="308"/>
      <c r="G46" s="308"/>
      <c r="H46" s="308"/>
      <c r="I46" s="308"/>
      <c r="J46" s="308"/>
      <c r="K46" s="306"/>
    </row>
    <row r="47" ht="15" customHeight="1">
      <c r="B47" s="309"/>
      <c r="C47" s="310"/>
      <c r="D47" s="310"/>
      <c r="E47" s="308" t="s">
        <v>1316</v>
      </c>
      <c r="F47" s="308"/>
      <c r="G47" s="308"/>
      <c r="H47" s="308"/>
      <c r="I47" s="308"/>
      <c r="J47" s="308"/>
      <c r="K47" s="306"/>
    </row>
    <row r="48" ht="15" customHeight="1">
      <c r="B48" s="309"/>
      <c r="C48" s="310"/>
      <c r="D48" s="310"/>
      <c r="E48" s="308" t="s">
        <v>1317</v>
      </c>
      <c r="F48" s="308"/>
      <c r="G48" s="308"/>
      <c r="H48" s="308"/>
      <c r="I48" s="308"/>
      <c r="J48" s="308"/>
      <c r="K48" s="306"/>
    </row>
    <row r="49" ht="15" customHeight="1">
      <c r="B49" s="309"/>
      <c r="C49" s="310"/>
      <c r="D49" s="308" t="s">
        <v>1318</v>
      </c>
      <c r="E49" s="308"/>
      <c r="F49" s="308"/>
      <c r="G49" s="308"/>
      <c r="H49" s="308"/>
      <c r="I49" s="308"/>
      <c r="J49" s="308"/>
      <c r="K49" s="306"/>
    </row>
    <row r="50" ht="25.5" customHeight="1">
      <c r="B50" s="304"/>
      <c r="C50" s="305" t="s">
        <v>1319</v>
      </c>
      <c r="D50" s="305"/>
      <c r="E50" s="305"/>
      <c r="F50" s="305"/>
      <c r="G50" s="305"/>
      <c r="H50" s="305"/>
      <c r="I50" s="305"/>
      <c r="J50" s="305"/>
      <c r="K50" s="306"/>
    </row>
    <row r="51" ht="5.25" customHeight="1">
      <c r="B51" s="304"/>
      <c r="C51" s="307"/>
      <c r="D51" s="307"/>
      <c r="E51" s="307"/>
      <c r="F51" s="307"/>
      <c r="G51" s="307"/>
      <c r="H51" s="307"/>
      <c r="I51" s="307"/>
      <c r="J51" s="307"/>
      <c r="K51" s="306"/>
    </row>
    <row r="52" ht="15" customHeight="1">
      <c r="B52" s="304"/>
      <c r="C52" s="308" t="s">
        <v>1320</v>
      </c>
      <c r="D52" s="308"/>
      <c r="E52" s="308"/>
      <c r="F52" s="308"/>
      <c r="G52" s="308"/>
      <c r="H52" s="308"/>
      <c r="I52" s="308"/>
      <c r="J52" s="308"/>
      <c r="K52" s="306"/>
    </row>
    <row r="53" ht="15" customHeight="1">
      <c r="B53" s="304"/>
      <c r="C53" s="308" t="s">
        <v>1321</v>
      </c>
      <c r="D53" s="308"/>
      <c r="E53" s="308"/>
      <c r="F53" s="308"/>
      <c r="G53" s="308"/>
      <c r="H53" s="308"/>
      <c r="I53" s="308"/>
      <c r="J53" s="308"/>
      <c r="K53" s="306"/>
    </row>
    <row r="54" ht="12.75" customHeight="1">
      <c r="B54" s="304"/>
      <c r="C54" s="308"/>
      <c r="D54" s="308"/>
      <c r="E54" s="308"/>
      <c r="F54" s="308"/>
      <c r="G54" s="308"/>
      <c r="H54" s="308"/>
      <c r="I54" s="308"/>
      <c r="J54" s="308"/>
      <c r="K54" s="306"/>
    </row>
    <row r="55" ht="15" customHeight="1">
      <c r="B55" s="304"/>
      <c r="C55" s="308" t="s">
        <v>1322</v>
      </c>
      <c r="D55" s="308"/>
      <c r="E55" s="308"/>
      <c r="F55" s="308"/>
      <c r="G55" s="308"/>
      <c r="H55" s="308"/>
      <c r="I55" s="308"/>
      <c r="J55" s="308"/>
      <c r="K55" s="306"/>
    </row>
    <row r="56" ht="15" customHeight="1">
      <c r="B56" s="304"/>
      <c r="C56" s="310"/>
      <c r="D56" s="308" t="s">
        <v>1323</v>
      </c>
      <c r="E56" s="308"/>
      <c r="F56" s="308"/>
      <c r="G56" s="308"/>
      <c r="H56" s="308"/>
      <c r="I56" s="308"/>
      <c r="J56" s="308"/>
      <c r="K56" s="306"/>
    </row>
    <row r="57" ht="15" customHeight="1">
      <c r="B57" s="304"/>
      <c r="C57" s="310"/>
      <c r="D57" s="308" t="s">
        <v>1324</v>
      </c>
      <c r="E57" s="308"/>
      <c r="F57" s="308"/>
      <c r="G57" s="308"/>
      <c r="H57" s="308"/>
      <c r="I57" s="308"/>
      <c r="J57" s="308"/>
      <c r="K57" s="306"/>
    </row>
    <row r="58" ht="15" customHeight="1">
      <c r="B58" s="304"/>
      <c r="C58" s="310"/>
      <c r="D58" s="308" t="s">
        <v>1325</v>
      </c>
      <c r="E58" s="308"/>
      <c r="F58" s="308"/>
      <c r="G58" s="308"/>
      <c r="H58" s="308"/>
      <c r="I58" s="308"/>
      <c r="J58" s="308"/>
      <c r="K58" s="306"/>
    </row>
    <row r="59" ht="15" customHeight="1">
      <c r="B59" s="304"/>
      <c r="C59" s="310"/>
      <c r="D59" s="308" t="s">
        <v>1326</v>
      </c>
      <c r="E59" s="308"/>
      <c r="F59" s="308"/>
      <c r="G59" s="308"/>
      <c r="H59" s="308"/>
      <c r="I59" s="308"/>
      <c r="J59" s="308"/>
      <c r="K59" s="306"/>
    </row>
    <row r="60" ht="15" customHeight="1">
      <c r="B60" s="304"/>
      <c r="C60" s="310"/>
      <c r="D60" s="313" t="s">
        <v>1327</v>
      </c>
      <c r="E60" s="313"/>
      <c r="F60" s="313"/>
      <c r="G60" s="313"/>
      <c r="H60" s="313"/>
      <c r="I60" s="313"/>
      <c r="J60" s="313"/>
      <c r="K60" s="306"/>
    </row>
    <row r="61" ht="15" customHeight="1">
      <c r="B61" s="304"/>
      <c r="C61" s="310"/>
      <c r="D61" s="308" t="s">
        <v>1328</v>
      </c>
      <c r="E61" s="308"/>
      <c r="F61" s="308"/>
      <c r="G61" s="308"/>
      <c r="H61" s="308"/>
      <c r="I61" s="308"/>
      <c r="J61" s="308"/>
      <c r="K61" s="306"/>
    </row>
    <row r="62" ht="12.75" customHeight="1">
      <c r="B62" s="304"/>
      <c r="C62" s="310"/>
      <c r="D62" s="310"/>
      <c r="E62" s="314"/>
      <c r="F62" s="310"/>
      <c r="G62" s="310"/>
      <c r="H62" s="310"/>
      <c r="I62" s="310"/>
      <c r="J62" s="310"/>
      <c r="K62" s="306"/>
    </row>
    <row r="63" ht="15" customHeight="1">
      <c r="B63" s="304"/>
      <c r="C63" s="310"/>
      <c r="D63" s="308" t="s">
        <v>1329</v>
      </c>
      <c r="E63" s="308"/>
      <c r="F63" s="308"/>
      <c r="G63" s="308"/>
      <c r="H63" s="308"/>
      <c r="I63" s="308"/>
      <c r="J63" s="308"/>
      <c r="K63" s="306"/>
    </row>
    <row r="64" ht="15" customHeight="1">
      <c r="B64" s="304"/>
      <c r="C64" s="310"/>
      <c r="D64" s="313" t="s">
        <v>1330</v>
      </c>
      <c r="E64" s="313"/>
      <c r="F64" s="313"/>
      <c r="G64" s="313"/>
      <c r="H64" s="313"/>
      <c r="I64" s="313"/>
      <c r="J64" s="313"/>
      <c r="K64" s="306"/>
    </row>
    <row r="65" ht="15" customHeight="1">
      <c r="B65" s="304"/>
      <c r="C65" s="310"/>
      <c r="D65" s="308" t="s">
        <v>1331</v>
      </c>
      <c r="E65" s="308"/>
      <c r="F65" s="308"/>
      <c r="G65" s="308"/>
      <c r="H65" s="308"/>
      <c r="I65" s="308"/>
      <c r="J65" s="308"/>
      <c r="K65" s="306"/>
    </row>
    <row r="66" ht="15" customHeight="1">
      <c r="B66" s="304"/>
      <c r="C66" s="310"/>
      <c r="D66" s="308" t="s">
        <v>1332</v>
      </c>
      <c r="E66" s="308"/>
      <c r="F66" s="308"/>
      <c r="G66" s="308"/>
      <c r="H66" s="308"/>
      <c r="I66" s="308"/>
      <c r="J66" s="308"/>
      <c r="K66" s="306"/>
    </row>
    <row r="67" ht="15" customHeight="1">
      <c r="B67" s="304"/>
      <c r="C67" s="310"/>
      <c r="D67" s="308" t="s">
        <v>1333</v>
      </c>
      <c r="E67" s="308"/>
      <c r="F67" s="308"/>
      <c r="G67" s="308"/>
      <c r="H67" s="308"/>
      <c r="I67" s="308"/>
      <c r="J67" s="308"/>
      <c r="K67" s="306"/>
    </row>
    <row r="68" ht="15" customHeight="1">
      <c r="B68" s="304"/>
      <c r="C68" s="310"/>
      <c r="D68" s="308" t="s">
        <v>1334</v>
      </c>
      <c r="E68" s="308"/>
      <c r="F68" s="308"/>
      <c r="G68" s="308"/>
      <c r="H68" s="308"/>
      <c r="I68" s="308"/>
      <c r="J68" s="308"/>
      <c r="K68" s="306"/>
    </row>
    <row r="69" ht="12.75" customHeight="1">
      <c r="B69" s="315"/>
      <c r="C69" s="316"/>
      <c r="D69" s="316"/>
      <c r="E69" s="316"/>
      <c r="F69" s="316"/>
      <c r="G69" s="316"/>
      <c r="H69" s="316"/>
      <c r="I69" s="316"/>
      <c r="J69" s="316"/>
      <c r="K69" s="317"/>
    </row>
    <row r="70" ht="18.75" customHeight="1">
      <c r="B70" s="318"/>
      <c r="C70" s="318"/>
      <c r="D70" s="318"/>
      <c r="E70" s="318"/>
      <c r="F70" s="318"/>
      <c r="G70" s="318"/>
      <c r="H70" s="318"/>
      <c r="I70" s="318"/>
      <c r="J70" s="318"/>
      <c r="K70" s="319"/>
    </row>
    <row r="71" ht="18.75" customHeight="1">
      <c r="B71" s="319"/>
      <c r="C71" s="319"/>
      <c r="D71" s="319"/>
      <c r="E71" s="319"/>
      <c r="F71" s="319"/>
      <c r="G71" s="319"/>
      <c r="H71" s="319"/>
      <c r="I71" s="319"/>
      <c r="J71" s="319"/>
      <c r="K71" s="319"/>
    </row>
    <row r="72" ht="7.5" customHeight="1">
      <c r="B72" s="320"/>
      <c r="C72" s="321"/>
      <c r="D72" s="321"/>
      <c r="E72" s="321"/>
      <c r="F72" s="321"/>
      <c r="G72" s="321"/>
      <c r="H72" s="321"/>
      <c r="I72" s="321"/>
      <c r="J72" s="321"/>
      <c r="K72" s="322"/>
    </row>
    <row r="73" ht="45" customHeight="1">
      <c r="B73" s="323"/>
      <c r="C73" s="324" t="s">
        <v>105</v>
      </c>
      <c r="D73" s="324"/>
      <c r="E73" s="324"/>
      <c r="F73" s="324"/>
      <c r="G73" s="324"/>
      <c r="H73" s="324"/>
      <c r="I73" s="324"/>
      <c r="J73" s="324"/>
      <c r="K73" s="325"/>
    </row>
    <row r="74" ht="17.25" customHeight="1">
      <c r="B74" s="323"/>
      <c r="C74" s="326" t="s">
        <v>1335</v>
      </c>
      <c r="D74" s="326"/>
      <c r="E74" s="326"/>
      <c r="F74" s="326" t="s">
        <v>1336</v>
      </c>
      <c r="G74" s="327"/>
      <c r="H74" s="326" t="s">
        <v>122</v>
      </c>
      <c r="I74" s="326" t="s">
        <v>63</v>
      </c>
      <c r="J74" s="326" t="s">
        <v>1337</v>
      </c>
      <c r="K74" s="325"/>
    </row>
    <row r="75" ht="17.25" customHeight="1">
      <c r="B75" s="323"/>
      <c r="C75" s="328" t="s">
        <v>1338</v>
      </c>
      <c r="D75" s="328"/>
      <c r="E75" s="328"/>
      <c r="F75" s="329" t="s">
        <v>1339</v>
      </c>
      <c r="G75" s="330"/>
      <c r="H75" s="328"/>
      <c r="I75" s="328"/>
      <c r="J75" s="328" t="s">
        <v>1340</v>
      </c>
      <c r="K75" s="325"/>
    </row>
    <row r="76" ht="5.25" customHeight="1">
      <c r="B76" s="323"/>
      <c r="C76" s="331"/>
      <c r="D76" s="331"/>
      <c r="E76" s="331"/>
      <c r="F76" s="331"/>
      <c r="G76" s="332"/>
      <c r="H76" s="331"/>
      <c r="I76" s="331"/>
      <c r="J76" s="331"/>
      <c r="K76" s="325"/>
    </row>
    <row r="77" ht="15" customHeight="1">
      <c r="B77" s="323"/>
      <c r="C77" s="312" t="s">
        <v>59</v>
      </c>
      <c r="D77" s="331"/>
      <c r="E77" s="331"/>
      <c r="F77" s="333" t="s">
        <v>1341</v>
      </c>
      <c r="G77" s="332"/>
      <c r="H77" s="312" t="s">
        <v>1342</v>
      </c>
      <c r="I77" s="312" t="s">
        <v>1343</v>
      </c>
      <c r="J77" s="312">
        <v>20</v>
      </c>
      <c r="K77" s="325"/>
    </row>
    <row r="78" ht="15" customHeight="1">
      <c r="B78" s="323"/>
      <c r="C78" s="312" t="s">
        <v>1344</v>
      </c>
      <c r="D78" s="312"/>
      <c r="E78" s="312"/>
      <c r="F78" s="333" t="s">
        <v>1341</v>
      </c>
      <c r="G78" s="332"/>
      <c r="H78" s="312" t="s">
        <v>1345</v>
      </c>
      <c r="I78" s="312" t="s">
        <v>1343</v>
      </c>
      <c r="J78" s="312">
        <v>120</v>
      </c>
      <c r="K78" s="325"/>
    </row>
    <row r="79" ht="15" customHeight="1">
      <c r="B79" s="334"/>
      <c r="C79" s="312" t="s">
        <v>1346</v>
      </c>
      <c r="D79" s="312"/>
      <c r="E79" s="312"/>
      <c r="F79" s="333" t="s">
        <v>1347</v>
      </c>
      <c r="G79" s="332"/>
      <c r="H79" s="312" t="s">
        <v>1348</v>
      </c>
      <c r="I79" s="312" t="s">
        <v>1343</v>
      </c>
      <c r="J79" s="312">
        <v>50</v>
      </c>
      <c r="K79" s="325"/>
    </row>
    <row r="80" ht="15" customHeight="1">
      <c r="B80" s="334"/>
      <c r="C80" s="312" t="s">
        <v>1349</v>
      </c>
      <c r="D80" s="312"/>
      <c r="E80" s="312"/>
      <c r="F80" s="333" t="s">
        <v>1341</v>
      </c>
      <c r="G80" s="332"/>
      <c r="H80" s="312" t="s">
        <v>1350</v>
      </c>
      <c r="I80" s="312" t="s">
        <v>1351</v>
      </c>
      <c r="J80" s="312"/>
      <c r="K80" s="325"/>
    </row>
    <row r="81" ht="15" customHeight="1">
      <c r="B81" s="334"/>
      <c r="C81" s="335" t="s">
        <v>1352</v>
      </c>
      <c r="D81" s="335"/>
      <c r="E81" s="335"/>
      <c r="F81" s="336" t="s">
        <v>1347</v>
      </c>
      <c r="G81" s="335"/>
      <c r="H81" s="335" t="s">
        <v>1353</v>
      </c>
      <c r="I81" s="335" t="s">
        <v>1343</v>
      </c>
      <c r="J81" s="335">
        <v>15</v>
      </c>
      <c r="K81" s="325"/>
    </row>
    <row r="82" ht="15" customHeight="1">
      <c r="B82" s="334"/>
      <c r="C82" s="335" t="s">
        <v>1354</v>
      </c>
      <c r="D82" s="335"/>
      <c r="E82" s="335"/>
      <c r="F82" s="336" t="s">
        <v>1347</v>
      </c>
      <c r="G82" s="335"/>
      <c r="H82" s="335" t="s">
        <v>1355</v>
      </c>
      <c r="I82" s="335" t="s">
        <v>1343</v>
      </c>
      <c r="J82" s="335">
        <v>15</v>
      </c>
      <c r="K82" s="325"/>
    </row>
    <row r="83" ht="15" customHeight="1">
      <c r="B83" s="334"/>
      <c r="C83" s="335" t="s">
        <v>1356</v>
      </c>
      <c r="D83" s="335"/>
      <c r="E83" s="335"/>
      <c r="F83" s="336" t="s">
        <v>1347</v>
      </c>
      <c r="G83" s="335"/>
      <c r="H83" s="335" t="s">
        <v>1357</v>
      </c>
      <c r="I83" s="335" t="s">
        <v>1343</v>
      </c>
      <c r="J83" s="335">
        <v>20</v>
      </c>
      <c r="K83" s="325"/>
    </row>
    <row r="84" ht="15" customHeight="1">
      <c r="B84" s="334"/>
      <c r="C84" s="335" t="s">
        <v>1358</v>
      </c>
      <c r="D84" s="335"/>
      <c r="E84" s="335"/>
      <c r="F84" s="336" t="s">
        <v>1347</v>
      </c>
      <c r="G84" s="335"/>
      <c r="H84" s="335" t="s">
        <v>1359</v>
      </c>
      <c r="I84" s="335" t="s">
        <v>1343</v>
      </c>
      <c r="J84" s="335">
        <v>20</v>
      </c>
      <c r="K84" s="325"/>
    </row>
    <row r="85" ht="15" customHeight="1">
      <c r="B85" s="334"/>
      <c r="C85" s="312" t="s">
        <v>1360</v>
      </c>
      <c r="D85" s="312"/>
      <c r="E85" s="312"/>
      <c r="F85" s="333" t="s">
        <v>1347</v>
      </c>
      <c r="G85" s="332"/>
      <c r="H85" s="312" t="s">
        <v>1361</v>
      </c>
      <c r="I85" s="312" t="s">
        <v>1343</v>
      </c>
      <c r="J85" s="312">
        <v>50</v>
      </c>
      <c r="K85" s="325"/>
    </row>
    <row r="86" ht="15" customHeight="1">
      <c r="B86" s="334"/>
      <c r="C86" s="312" t="s">
        <v>1362</v>
      </c>
      <c r="D86" s="312"/>
      <c r="E86" s="312"/>
      <c r="F86" s="333" t="s">
        <v>1347</v>
      </c>
      <c r="G86" s="332"/>
      <c r="H86" s="312" t="s">
        <v>1363</v>
      </c>
      <c r="I86" s="312" t="s">
        <v>1343</v>
      </c>
      <c r="J86" s="312">
        <v>20</v>
      </c>
      <c r="K86" s="325"/>
    </row>
    <row r="87" ht="15" customHeight="1">
      <c r="B87" s="334"/>
      <c r="C87" s="312" t="s">
        <v>1364</v>
      </c>
      <c r="D87" s="312"/>
      <c r="E87" s="312"/>
      <c r="F87" s="333" t="s">
        <v>1347</v>
      </c>
      <c r="G87" s="332"/>
      <c r="H87" s="312" t="s">
        <v>1365</v>
      </c>
      <c r="I87" s="312" t="s">
        <v>1343</v>
      </c>
      <c r="J87" s="312">
        <v>20</v>
      </c>
      <c r="K87" s="325"/>
    </row>
    <row r="88" ht="15" customHeight="1">
      <c r="B88" s="334"/>
      <c r="C88" s="312" t="s">
        <v>1366</v>
      </c>
      <c r="D88" s="312"/>
      <c r="E88" s="312"/>
      <c r="F88" s="333" t="s">
        <v>1347</v>
      </c>
      <c r="G88" s="332"/>
      <c r="H88" s="312" t="s">
        <v>1367</v>
      </c>
      <c r="I88" s="312" t="s">
        <v>1343</v>
      </c>
      <c r="J88" s="312">
        <v>50</v>
      </c>
      <c r="K88" s="325"/>
    </row>
    <row r="89" ht="15" customHeight="1">
      <c r="B89" s="334"/>
      <c r="C89" s="312" t="s">
        <v>1368</v>
      </c>
      <c r="D89" s="312"/>
      <c r="E89" s="312"/>
      <c r="F89" s="333" t="s">
        <v>1347</v>
      </c>
      <c r="G89" s="332"/>
      <c r="H89" s="312" t="s">
        <v>1368</v>
      </c>
      <c r="I89" s="312" t="s">
        <v>1343</v>
      </c>
      <c r="J89" s="312">
        <v>50</v>
      </c>
      <c r="K89" s="325"/>
    </row>
    <row r="90" ht="15" customHeight="1">
      <c r="B90" s="334"/>
      <c r="C90" s="312" t="s">
        <v>127</v>
      </c>
      <c r="D90" s="312"/>
      <c r="E90" s="312"/>
      <c r="F90" s="333" t="s">
        <v>1347</v>
      </c>
      <c r="G90" s="332"/>
      <c r="H90" s="312" t="s">
        <v>1369</v>
      </c>
      <c r="I90" s="312" t="s">
        <v>1343</v>
      </c>
      <c r="J90" s="312">
        <v>255</v>
      </c>
      <c r="K90" s="325"/>
    </row>
    <row r="91" ht="15" customHeight="1">
      <c r="B91" s="334"/>
      <c r="C91" s="312" t="s">
        <v>1370</v>
      </c>
      <c r="D91" s="312"/>
      <c r="E91" s="312"/>
      <c r="F91" s="333" t="s">
        <v>1341</v>
      </c>
      <c r="G91" s="332"/>
      <c r="H91" s="312" t="s">
        <v>1371</v>
      </c>
      <c r="I91" s="312" t="s">
        <v>1372</v>
      </c>
      <c r="J91" s="312"/>
      <c r="K91" s="325"/>
    </row>
    <row r="92" ht="15" customHeight="1">
      <c r="B92" s="334"/>
      <c r="C92" s="312" t="s">
        <v>1373</v>
      </c>
      <c r="D92" s="312"/>
      <c r="E92" s="312"/>
      <c r="F92" s="333" t="s">
        <v>1341</v>
      </c>
      <c r="G92" s="332"/>
      <c r="H92" s="312" t="s">
        <v>1374</v>
      </c>
      <c r="I92" s="312" t="s">
        <v>1375</v>
      </c>
      <c r="J92" s="312"/>
      <c r="K92" s="325"/>
    </row>
    <row r="93" ht="15" customHeight="1">
      <c r="B93" s="334"/>
      <c r="C93" s="312" t="s">
        <v>1376</v>
      </c>
      <c r="D93" s="312"/>
      <c r="E93" s="312"/>
      <c r="F93" s="333" t="s">
        <v>1341</v>
      </c>
      <c r="G93" s="332"/>
      <c r="H93" s="312" t="s">
        <v>1376</v>
      </c>
      <c r="I93" s="312" t="s">
        <v>1375</v>
      </c>
      <c r="J93" s="312"/>
      <c r="K93" s="325"/>
    </row>
    <row r="94" ht="15" customHeight="1">
      <c r="B94" s="334"/>
      <c r="C94" s="312" t="s">
        <v>44</v>
      </c>
      <c r="D94" s="312"/>
      <c r="E94" s="312"/>
      <c r="F94" s="333" t="s">
        <v>1341</v>
      </c>
      <c r="G94" s="332"/>
      <c r="H94" s="312" t="s">
        <v>1377</v>
      </c>
      <c r="I94" s="312" t="s">
        <v>1375</v>
      </c>
      <c r="J94" s="312"/>
      <c r="K94" s="325"/>
    </row>
    <row r="95" ht="15" customHeight="1">
      <c r="B95" s="334"/>
      <c r="C95" s="312" t="s">
        <v>54</v>
      </c>
      <c r="D95" s="312"/>
      <c r="E95" s="312"/>
      <c r="F95" s="333" t="s">
        <v>1341</v>
      </c>
      <c r="G95" s="332"/>
      <c r="H95" s="312" t="s">
        <v>1378</v>
      </c>
      <c r="I95" s="312" t="s">
        <v>1375</v>
      </c>
      <c r="J95" s="312"/>
      <c r="K95" s="325"/>
    </row>
    <row r="96" ht="15" customHeight="1">
      <c r="B96" s="337"/>
      <c r="C96" s="338"/>
      <c r="D96" s="338"/>
      <c r="E96" s="338"/>
      <c r="F96" s="338"/>
      <c r="G96" s="338"/>
      <c r="H96" s="338"/>
      <c r="I96" s="338"/>
      <c r="J96" s="338"/>
      <c r="K96" s="339"/>
    </row>
    <row r="97" ht="18.75" customHeight="1">
      <c r="B97" s="340"/>
      <c r="C97" s="341"/>
      <c r="D97" s="341"/>
      <c r="E97" s="341"/>
      <c r="F97" s="341"/>
      <c r="G97" s="341"/>
      <c r="H97" s="341"/>
      <c r="I97" s="341"/>
      <c r="J97" s="341"/>
      <c r="K97" s="340"/>
    </row>
    <row r="98" ht="18.75" customHeight="1">
      <c r="B98" s="319"/>
      <c r="C98" s="319"/>
      <c r="D98" s="319"/>
      <c r="E98" s="319"/>
      <c r="F98" s="319"/>
      <c r="G98" s="319"/>
      <c r="H98" s="319"/>
      <c r="I98" s="319"/>
      <c r="J98" s="319"/>
      <c r="K98" s="319"/>
    </row>
    <row r="99" ht="7.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2"/>
    </row>
    <row r="100" ht="45" customHeight="1">
      <c r="B100" s="323"/>
      <c r="C100" s="324" t="s">
        <v>1379</v>
      </c>
      <c r="D100" s="324"/>
      <c r="E100" s="324"/>
      <c r="F100" s="324"/>
      <c r="G100" s="324"/>
      <c r="H100" s="324"/>
      <c r="I100" s="324"/>
      <c r="J100" s="324"/>
      <c r="K100" s="325"/>
    </row>
    <row r="101" ht="17.25" customHeight="1">
      <c r="B101" s="323"/>
      <c r="C101" s="326" t="s">
        <v>1335</v>
      </c>
      <c r="D101" s="326"/>
      <c r="E101" s="326"/>
      <c r="F101" s="326" t="s">
        <v>1336</v>
      </c>
      <c r="G101" s="327"/>
      <c r="H101" s="326" t="s">
        <v>122</v>
      </c>
      <c r="I101" s="326" t="s">
        <v>63</v>
      </c>
      <c r="J101" s="326" t="s">
        <v>1337</v>
      </c>
      <c r="K101" s="325"/>
    </row>
    <row r="102" ht="17.25" customHeight="1">
      <c r="B102" s="323"/>
      <c r="C102" s="328" t="s">
        <v>1338</v>
      </c>
      <c r="D102" s="328"/>
      <c r="E102" s="328"/>
      <c r="F102" s="329" t="s">
        <v>1339</v>
      </c>
      <c r="G102" s="330"/>
      <c r="H102" s="328"/>
      <c r="I102" s="328"/>
      <c r="J102" s="328" t="s">
        <v>1340</v>
      </c>
      <c r="K102" s="325"/>
    </row>
    <row r="103" ht="5.25" customHeight="1">
      <c r="B103" s="323"/>
      <c r="C103" s="326"/>
      <c r="D103" s="326"/>
      <c r="E103" s="326"/>
      <c r="F103" s="326"/>
      <c r="G103" s="342"/>
      <c r="H103" s="326"/>
      <c r="I103" s="326"/>
      <c r="J103" s="326"/>
      <c r="K103" s="325"/>
    </row>
    <row r="104" ht="15" customHeight="1">
      <c r="B104" s="323"/>
      <c r="C104" s="312" t="s">
        <v>59</v>
      </c>
      <c r="D104" s="331"/>
      <c r="E104" s="331"/>
      <c r="F104" s="333" t="s">
        <v>1341</v>
      </c>
      <c r="G104" s="342"/>
      <c r="H104" s="312" t="s">
        <v>1380</v>
      </c>
      <c r="I104" s="312" t="s">
        <v>1343</v>
      </c>
      <c r="J104" s="312">
        <v>20</v>
      </c>
      <c r="K104" s="325"/>
    </row>
    <row r="105" ht="15" customHeight="1">
      <c r="B105" s="323"/>
      <c r="C105" s="312" t="s">
        <v>1344</v>
      </c>
      <c r="D105" s="312"/>
      <c r="E105" s="312"/>
      <c r="F105" s="333" t="s">
        <v>1341</v>
      </c>
      <c r="G105" s="312"/>
      <c r="H105" s="312" t="s">
        <v>1380</v>
      </c>
      <c r="I105" s="312" t="s">
        <v>1343</v>
      </c>
      <c r="J105" s="312">
        <v>120</v>
      </c>
      <c r="K105" s="325"/>
    </row>
    <row r="106" ht="15" customHeight="1">
      <c r="B106" s="334"/>
      <c r="C106" s="312" t="s">
        <v>1346</v>
      </c>
      <c r="D106" s="312"/>
      <c r="E106" s="312"/>
      <c r="F106" s="333" t="s">
        <v>1347</v>
      </c>
      <c r="G106" s="312"/>
      <c r="H106" s="312" t="s">
        <v>1380</v>
      </c>
      <c r="I106" s="312" t="s">
        <v>1343</v>
      </c>
      <c r="J106" s="312">
        <v>50</v>
      </c>
      <c r="K106" s="325"/>
    </row>
    <row r="107" ht="15" customHeight="1">
      <c r="B107" s="334"/>
      <c r="C107" s="312" t="s">
        <v>1349</v>
      </c>
      <c r="D107" s="312"/>
      <c r="E107" s="312"/>
      <c r="F107" s="333" t="s">
        <v>1341</v>
      </c>
      <c r="G107" s="312"/>
      <c r="H107" s="312" t="s">
        <v>1380</v>
      </c>
      <c r="I107" s="312" t="s">
        <v>1351</v>
      </c>
      <c r="J107" s="312"/>
      <c r="K107" s="325"/>
    </row>
    <row r="108" ht="15" customHeight="1">
      <c r="B108" s="334"/>
      <c r="C108" s="312" t="s">
        <v>1360</v>
      </c>
      <c r="D108" s="312"/>
      <c r="E108" s="312"/>
      <c r="F108" s="333" t="s">
        <v>1347</v>
      </c>
      <c r="G108" s="312"/>
      <c r="H108" s="312" t="s">
        <v>1380</v>
      </c>
      <c r="I108" s="312" t="s">
        <v>1343</v>
      </c>
      <c r="J108" s="312">
        <v>50</v>
      </c>
      <c r="K108" s="325"/>
    </row>
    <row r="109" ht="15" customHeight="1">
      <c r="B109" s="334"/>
      <c r="C109" s="312" t="s">
        <v>1368</v>
      </c>
      <c r="D109" s="312"/>
      <c r="E109" s="312"/>
      <c r="F109" s="333" t="s">
        <v>1347</v>
      </c>
      <c r="G109" s="312"/>
      <c r="H109" s="312" t="s">
        <v>1380</v>
      </c>
      <c r="I109" s="312" t="s">
        <v>1343</v>
      </c>
      <c r="J109" s="312">
        <v>50</v>
      </c>
      <c r="K109" s="325"/>
    </row>
    <row r="110" ht="15" customHeight="1">
      <c r="B110" s="334"/>
      <c r="C110" s="312" t="s">
        <v>1366</v>
      </c>
      <c r="D110" s="312"/>
      <c r="E110" s="312"/>
      <c r="F110" s="333" t="s">
        <v>1347</v>
      </c>
      <c r="G110" s="312"/>
      <c r="H110" s="312" t="s">
        <v>1380</v>
      </c>
      <c r="I110" s="312" t="s">
        <v>1343</v>
      </c>
      <c r="J110" s="312">
        <v>50</v>
      </c>
      <c r="K110" s="325"/>
    </row>
    <row r="111" ht="15" customHeight="1">
      <c r="B111" s="334"/>
      <c r="C111" s="312" t="s">
        <v>59</v>
      </c>
      <c r="D111" s="312"/>
      <c r="E111" s="312"/>
      <c r="F111" s="333" t="s">
        <v>1341</v>
      </c>
      <c r="G111" s="312"/>
      <c r="H111" s="312" t="s">
        <v>1381</v>
      </c>
      <c r="I111" s="312" t="s">
        <v>1343</v>
      </c>
      <c r="J111" s="312">
        <v>20</v>
      </c>
      <c r="K111" s="325"/>
    </row>
    <row r="112" ht="15" customHeight="1">
      <c r="B112" s="334"/>
      <c r="C112" s="312" t="s">
        <v>1382</v>
      </c>
      <c r="D112" s="312"/>
      <c r="E112" s="312"/>
      <c r="F112" s="333" t="s">
        <v>1341</v>
      </c>
      <c r="G112" s="312"/>
      <c r="H112" s="312" t="s">
        <v>1383</v>
      </c>
      <c r="I112" s="312" t="s">
        <v>1343</v>
      </c>
      <c r="J112" s="312">
        <v>120</v>
      </c>
      <c r="K112" s="325"/>
    </row>
    <row r="113" ht="15" customHeight="1">
      <c r="B113" s="334"/>
      <c r="C113" s="312" t="s">
        <v>44</v>
      </c>
      <c r="D113" s="312"/>
      <c r="E113" s="312"/>
      <c r="F113" s="333" t="s">
        <v>1341</v>
      </c>
      <c r="G113" s="312"/>
      <c r="H113" s="312" t="s">
        <v>1384</v>
      </c>
      <c r="I113" s="312" t="s">
        <v>1375</v>
      </c>
      <c r="J113" s="312"/>
      <c r="K113" s="325"/>
    </row>
    <row r="114" ht="15" customHeight="1">
      <c r="B114" s="334"/>
      <c r="C114" s="312" t="s">
        <v>54</v>
      </c>
      <c r="D114" s="312"/>
      <c r="E114" s="312"/>
      <c r="F114" s="333" t="s">
        <v>1341</v>
      </c>
      <c r="G114" s="312"/>
      <c r="H114" s="312" t="s">
        <v>1385</v>
      </c>
      <c r="I114" s="312" t="s">
        <v>1375</v>
      </c>
      <c r="J114" s="312"/>
      <c r="K114" s="325"/>
    </row>
    <row r="115" ht="15" customHeight="1">
      <c r="B115" s="334"/>
      <c r="C115" s="312" t="s">
        <v>63</v>
      </c>
      <c r="D115" s="312"/>
      <c r="E115" s="312"/>
      <c r="F115" s="333" t="s">
        <v>1341</v>
      </c>
      <c r="G115" s="312"/>
      <c r="H115" s="312" t="s">
        <v>1386</v>
      </c>
      <c r="I115" s="312" t="s">
        <v>1387</v>
      </c>
      <c r="J115" s="312"/>
      <c r="K115" s="325"/>
    </row>
    <row r="116" ht="15" customHeight="1">
      <c r="B116" s="337"/>
      <c r="C116" s="343"/>
      <c r="D116" s="343"/>
      <c r="E116" s="343"/>
      <c r="F116" s="343"/>
      <c r="G116" s="343"/>
      <c r="H116" s="343"/>
      <c r="I116" s="343"/>
      <c r="J116" s="343"/>
      <c r="K116" s="339"/>
    </row>
    <row r="117" ht="18.75" customHeight="1">
      <c r="B117" s="344"/>
      <c r="C117" s="308"/>
      <c r="D117" s="308"/>
      <c r="E117" s="308"/>
      <c r="F117" s="345"/>
      <c r="G117" s="308"/>
      <c r="H117" s="308"/>
      <c r="I117" s="308"/>
      <c r="J117" s="308"/>
      <c r="K117" s="344"/>
    </row>
    <row r="118" ht="18.75" customHeight="1">
      <c r="B118" s="319"/>
      <c r="C118" s="319"/>
      <c r="D118" s="319"/>
      <c r="E118" s="319"/>
      <c r="F118" s="319"/>
      <c r="G118" s="319"/>
      <c r="H118" s="319"/>
      <c r="I118" s="319"/>
      <c r="J118" s="319"/>
      <c r="K118" s="319"/>
    </row>
    <row r="119" ht="7.5" customHeight="1">
      <c r="B119" s="346"/>
      <c r="C119" s="347"/>
      <c r="D119" s="347"/>
      <c r="E119" s="347"/>
      <c r="F119" s="347"/>
      <c r="G119" s="347"/>
      <c r="H119" s="347"/>
      <c r="I119" s="347"/>
      <c r="J119" s="347"/>
      <c r="K119" s="348"/>
    </row>
    <row r="120" ht="45" customHeight="1">
      <c r="B120" s="349"/>
      <c r="C120" s="302" t="s">
        <v>1388</v>
      </c>
      <c r="D120" s="302"/>
      <c r="E120" s="302"/>
      <c r="F120" s="302"/>
      <c r="G120" s="302"/>
      <c r="H120" s="302"/>
      <c r="I120" s="302"/>
      <c r="J120" s="302"/>
      <c r="K120" s="350"/>
    </row>
    <row r="121" ht="17.25" customHeight="1">
      <c r="B121" s="351"/>
      <c r="C121" s="326" t="s">
        <v>1335</v>
      </c>
      <c r="D121" s="326"/>
      <c r="E121" s="326"/>
      <c r="F121" s="326" t="s">
        <v>1336</v>
      </c>
      <c r="G121" s="327"/>
      <c r="H121" s="326" t="s">
        <v>122</v>
      </c>
      <c r="I121" s="326" t="s">
        <v>63</v>
      </c>
      <c r="J121" s="326" t="s">
        <v>1337</v>
      </c>
      <c r="K121" s="352"/>
    </row>
    <row r="122" ht="17.25" customHeight="1">
      <c r="B122" s="351"/>
      <c r="C122" s="328" t="s">
        <v>1338</v>
      </c>
      <c r="D122" s="328"/>
      <c r="E122" s="328"/>
      <c r="F122" s="329" t="s">
        <v>1339</v>
      </c>
      <c r="G122" s="330"/>
      <c r="H122" s="328"/>
      <c r="I122" s="328"/>
      <c r="J122" s="328" t="s">
        <v>1340</v>
      </c>
      <c r="K122" s="352"/>
    </row>
    <row r="123" ht="5.25" customHeight="1">
      <c r="B123" s="353"/>
      <c r="C123" s="331"/>
      <c r="D123" s="331"/>
      <c r="E123" s="331"/>
      <c r="F123" s="331"/>
      <c r="G123" s="312"/>
      <c r="H123" s="331"/>
      <c r="I123" s="331"/>
      <c r="J123" s="331"/>
      <c r="K123" s="354"/>
    </row>
    <row r="124" ht="15" customHeight="1">
      <c r="B124" s="353"/>
      <c r="C124" s="312" t="s">
        <v>1344</v>
      </c>
      <c r="D124" s="331"/>
      <c r="E124" s="331"/>
      <c r="F124" s="333" t="s">
        <v>1341</v>
      </c>
      <c r="G124" s="312"/>
      <c r="H124" s="312" t="s">
        <v>1380</v>
      </c>
      <c r="I124" s="312" t="s">
        <v>1343</v>
      </c>
      <c r="J124" s="312">
        <v>120</v>
      </c>
      <c r="K124" s="355"/>
    </row>
    <row r="125" ht="15" customHeight="1">
      <c r="B125" s="353"/>
      <c r="C125" s="312" t="s">
        <v>1389</v>
      </c>
      <c r="D125" s="312"/>
      <c r="E125" s="312"/>
      <c r="F125" s="333" t="s">
        <v>1341</v>
      </c>
      <c r="G125" s="312"/>
      <c r="H125" s="312" t="s">
        <v>1390</v>
      </c>
      <c r="I125" s="312" t="s">
        <v>1343</v>
      </c>
      <c r="J125" s="312" t="s">
        <v>1391</v>
      </c>
      <c r="K125" s="355"/>
    </row>
    <row r="126" ht="15" customHeight="1">
      <c r="B126" s="353"/>
      <c r="C126" s="312" t="s">
        <v>90</v>
      </c>
      <c r="D126" s="312"/>
      <c r="E126" s="312"/>
      <c r="F126" s="333" t="s">
        <v>1341</v>
      </c>
      <c r="G126" s="312"/>
      <c r="H126" s="312" t="s">
        <v>1392</v>
      </c>
      <c r="I126" s="312" t="s">
        <v>1343</v>
      </c>
      <c r="J126" s="312" t="s">
        <v>1391</v>
      </c>
      <c r="K126" s="355"/>
    </row>
    <row r="127" ht="15" customHeight="1">
      <c r="B127" s="353"/>
      <c r="C127" s="312" t="s">
        <v>1352</v>
      </c>
      <c r="D127" s="312"/>
      <c r="E127" s="312"/>
      <c r="F127" s="333" t="s">
        <v>1347</v>
      </c>
      <c r="G127" s="312"/>
      <c r="H127" s="312" t="s">
        <v>1353</v>
      </c>
      <c r="I127" s="312" t="s">
        <v>1343</v>
      </c>
      <c r="J127" s="312">
        <v>15</v>
      </c>
      <c r="K127" s="355"/>
    </row>
    <row r="128" ht="15" customHeight="1">
      <c r="B128" s="353"/>
      <c r="C128" s="335" t="s">
        <v>1354</v>
      </c>
      <c r="D128" s="335"/>
      <c r="E128" s="335"/>
      <c r="F128" s="336" t="s">
        <v>1347</v>
      </c>
      <c r="G128" s="335"/>
      <c r="H128" s="335" t="s">
        <v>1355</v>
      </c>
      <c r="I128" s="335" t="s">
        <v>1343</v>
      </c>
      <c r="J128" s="335">
        <v>15</v>
      </c>
      <c r="K128" s="355"/>
    </row>
    <row r="129" ht="15" customHeight="1">
      <c r="B129" s="353"/>
      <c r="C129" s="335" t="s">
        <v>1356</v>
      </c>
      <c r="D129" s="335"/>
      <c r="E129" s="335"/>
      <c r="F129" s="336" t="s">
        <v>1347</v>
      </c>
      <c r="G129" s="335"/>
      <c r="H129" s="335" t="s">
        <v>1357</v>
      </c>
      <c r="I129" s="335" t="s">
        <v>1343</v>
      </c>
      <c r="J129" s="335">
        <v>20</v>
      </c>
      <c r="K129" s="355"/>
    </row>
    <row r="130" ht="15" customHeight="1">
      <c r="B130" s="353"/>
      <c r="C130" s="335" t="s">
        <v>1358</v>
      </c>
      <c r="D130" s="335"/>
      <c r="E130" s="335"/>
      <c r="F130" s="336" t="s">
        <v>1347</v>
      </c>
      <c r="G130" s="335"/>
      <c r="H130" s="335" t="s">
        <v>1359</v>
      </c>
      <c r="I130" s="335" t="s">
        <v>1343</v>
      </c>
      <c r="J130" s="335">
        <v>20</v>
      </c>
      <c r="K130" s="355"/>
    </row>
    <row r="131" ht="15" customHeight="1">
      <c r="B131" s="353"/>
      <c r="C131" s="312" t="s">
        <v>1346</v>
      </c>
      <c r="D131" s="312"/>
      <c r="E131" s="312"/>
      <c r="F131" s="333" t="s">
        <v>1347</v>
      </c>
      <c r="G131" s="312"/>
      <c r="H131" s="312" t="s">
        <v>1380</v>
      </c>
      <c r="I131" s="312" t="s">
        <v>1343</v>
      </c>
      <c r="J131" s="312">
        <v>50</v>
      </c>
      <c r="K131" s="355"/>
    </row>
    <row r="132" ht="15" customHeight="1">
      <c r="B132" s="353"/>
      <c r="C132" s="312" t="s">
        <v>1360</v>
      </c>
      <c r="D132" s="312"/>
      <c r="E132" s="312"/>
      <c r="F132" s="333" t="s">
        <v>1347</v>
      </c>
      <c r="G132" s="312"/>
      <c r="H132" s="312" t="s">
        <v>1380</v>
      </c>
      <c r="I132" s="312" t="s">
        <v>1343</v>
      </c>
      <c r="J132" s="312">
        <v>50</v>
      </c>
      <c r="K132" s="355"/>
    </row>
    <row r="133" ht="15" customHeight="1">
      <c r="B133" s="353"/>
      <c r="C133" s="312" t="s">
        <v>1366</v>
      </c>
      <c r="D133" s="312"/>
      <c r="E133" s="312"/>
      <c r="F133" s="333" t="s">
        <v>1347</v>
      </c>
      <c r="G133" s="312"/>
      <c r="H133" s="312" t="s">
        <v>1380</v>
      </c>
      <c r="I133" s="312" t="s">
        <v>1343</v>
      </c>
      <c r="J133" s="312">
        <v>50</v>
      </c>
      <c r="K133" s="355"/>
    </row>
    <row r="134" ht="15" customHeight="1">
      <c r="B134" s="353"/>
      <c r="C134" s="312" t="s">
        <v>1368</v>
      </c>
      <c r="D134" s="312"/>
      <c r="E134" s="312"/>
      <c r="F134" s="333" t="s">
        <v>1347</v>
      </c>
      <c r="G134" s="312"/>
      <c r="H134" s="312" t="s">
        <v>1380</v>
      </c>
      <c r="I134" s="312" t="s">
        <v>1343</v>
      </c>
      <c r="J134" s="312">
        <v>50</v>
      </c>
      <c r="K134" s="355"/>
    </row>
    <row r="135" ht="15" customHeight="1">
      <c r="B135" s="353"/>
      <c r="C135" s="312" t="s">
        <v>127</v>
      </c>
      <c r="D135" s="312"/>
      <c r="E135" s="312"/>
      <c r="F135" s="333" t="s">
        <v>1347</v>
      </c>
      <c r="G135" s="312"/>
      <c r="H135" s="312" t="s">
        <v>1393</v>
      </c>
      <c r="I135" s="312" t="s">
        <v>1343</v>
      </c>
      <c r="J135" s="312">
        <v>255</v>
      </c>
      <c r="K135" s="355"/>
    </row>
    <row r="136" ht="15" customHeight="1">
      <c r="B136" s="353"/>
      <c r="C136" s="312" t="s">
        <v>1370</v>
      </c>
      <c r="D136" s="312"/>
      <c r="E136" s="312"/>
      <c r="F136" s="333" t="s">
        <v>1341</v>
      </c>
      <c r="G136" s="312"/>
      <c r="H136" s="312" t="s">
        <v>1394</v>
      </c>
      <c r="I136" s="312" t="s">
        <v>1372</v>
      </c>
      <c r="J136" s="312"/>
      <c r="K136" s="355"/>
    </row>
    <row r="137" ht="15" customHeight="1">
      <c r="B137" s="353"/>
      <c r="C137" s="312" t="s">
        <v>1373</v>
      </c>
      <c r="D137" s="312"/>
      <c r="E137" s="312"/>
      <c r="F137" s="333" t="s">
        <v>1341</v>
      </c>
      <c r="G137" s="312"/>
      <c r="H137" s="312" t="s">
        <v>1395</v>
      </c>
      <c r="I137" s="312" t="s">
        <v>1375</v>
      </c>
      <c r="J137" s="312"/>
      <c r="K137" s="355"/>
    </row>
    <row r="138" ht="15" customHeight="1">
      <c r="B138" s="353"/>
      <c r="C138" s="312" t="s">
        <v>1376</v>
      </c>
      <c r="D138" s="312"/>
      <c r="E138" s="312"/>
      <c r="F138" s="333" t="s">
        <v>1341</v>
      </c>
      <c r="G138" s="312"/>
      <c r="H138" s="312" t="s">
        <v>1376</v>
      </c>
      <c r="I138" s="312" t="s">
        <v>1375</v>
      </c>
      <c r="J138" s="312"/>
      <c r="K138" s="355"/>
    </row>
    <row r="139" ht="15" customHeight="1">
      <c r="B139" s="353"/>
      <c r="C139" s="312" t="s">
        <v>44</v>
      </c>
      <c r="D139" s="312"/>
      <c r="E139" s="312"/>
      <c r="F139" s="333" t="s">
        <v>1341</v>
      </c>
      <c r="G139" s="312"/>
      <c r="H139" s="312" t="s">
        <v>1396</v>
      </c>
      <c r="I139" s="312" t="s">
        <v>1375</v>
      </c>
      <c r="J139" s="312"/>
      <c r="K139" s="355"/>
    </row>
    <row r="140" ht="15" customHeight="1">
      <c r="B140" s="353"/>
      <c r="C140" s="312" t="s">
        <v>1397</v>
      </c>
      <c r="D140" s="312"/>
      <c r="E140" s="312"/>
      <c r="F140" s="333" t="s">
        <v>1341</v>
      </c>
      <c r="G140" s="312"/>
      <c r="H140" s="312" t="s">
        <v>1398</v>
      </c>
      <c r="I140" s="312" t="s">
        <v>1375</v>
      </c>
      <c r="J140" s="312"/>
      <c r="K140" s="355"/>
    </row>
    <row r="141" ht="15" customHeight="1">
      <c r="B141" s="356"/>
      <c r="C141" s="357"/>
      <c r="D141" s="357"/>
      <c r="E141" s="357"/>
      <c r="F141" s="357"/>
      <c r="G141" s="357"/>
      <c r="H141" s="357"/>
      <c r="I141" s="357"/>
      <c r="J141" s="357"/>
      <c r="K141" s="358"/>
    </row>
    <row r="142" ht="18.75" customHeight="1">
      <c r="B142" s="308"/>
      <c r="C142" s="308"/>
      <c r="D142" s="308"/>
      <c r="E142" s="308"/>
      <c r="F142" s="345"/>
      <c r="G142" s="308"/>
      <c r="H142" s="308"/>
      <c r="I142" s="308"/>
      <c r="J142" s="308"/>
      <c r="K142" s="308"/>
    </row>
    <row r="143" ht="18.75" customHeight="1">
      <c r="B143" s="319"/>
      <c r="C143" s="319"/>
      <c r="D143" s="319"/>
      <c r="E143" s="319"/>
      <c r="F143" s="319"/>
      <c r="G143" s="319"/>
      <c r="H143" s="319"/>
      <c r="I143" s="319"/>
      <c r="J143" s="319"/>
      <c r="K143" s="319"/>
    </row>
    <row r="144" ht="7.5" customHeight="1">
      <c r="B144" s="320"/>
      <c r="C144" s="321"/>
      <c r="D144" s="321"/>
      <c r="E144" s="321"/>
      <c r="F144" s="321"/>
      <c r="G144" s="321"/>
      <c r="H144" s="321"/>
      <c r="I144" s="321"/>
      <c r="J144" s="321"/>
      <c r="K144" s="322"/>
    </row>
    <row r="145" ht="45" customHeight="1">
      <c r="B145" s="323"/>
      <c r="C145" s="324" t="s">
        <v>1399</v>
      </c>
      <c r="D145" s="324"/>
      <c r="E145" s="324"/>
      <c r="F145" s="324"/>
      <c r="G145" s="324"/>
      <c r="H145" s="324"/>
      <c r="I145" s="324"/>
      <c r="J145" s="324"/>
      <c r="K145" s="325"/>
    </row>
    <row r="146" ht="17.25" customHeight="1">
      <c r="B146" s="323"/>
      <c r="C146" s="326" t="s">
        <v>1335</v>
      </c>
      <c r="D146" s="326"/>
      <c r="E146" s="326"/>
      <c r="F146" s="326" t="s">
        <v>1336</v>
      </c>
      <c r="G146" s="327"/>
      <c r="H146" s="326" t="s">
        <v>122</v>
      </c>
      <c r="I146" s="326" t="s">
        <v>63</v>
      </c>
      <c r="J146" s="326" t="s">
        <v>1337</v>
      </c>
      <c r="K146" s="325"/>
    </row>
    <row r="147" ht="17.25" customHeight="1">
      <c r="B147" s="323"/>
      <c r="C147" s="328" t="s">
        <v>1338</v>
      </c>
      <c r="D147" s="328"/>
      <c r="E147" s="328"/>
      <c r="F147" s="329" t="s">
        <v>1339</v>
      </c>
      <c r="G147" s="330"/>
      <c r="H147" s="328"/>
      <c r="I147" s="328"/>
      <c r="J147" s="328" t="s">
        <v>1340</v>
      </c>
      <c r="K147" s="325"/>
    </row>
    <row r="148" ht="5.25" customHeight="1">
      <c r="B148" s="334"/>
      <c r="C148" s="331"/>
      <c r="D148" s="331"/>
      <c r="E148" s="331"/>
      <c r="F148" s="331"/>
      <c r="G148" s="332"/>
      <c r="H148" s="331"/>
      <c r="I148" s="331"/>
      <c r="J148" s="331"/>
      <c r="K148" s="355"/>
    </row>
    <row r="149" ht="15" customHeight="1">
      <c r="B149" s="334"/>
      <c r="C149" s="359" t="s">
        <v>1344</v>
      </c>
      <c r="D149" s="312"/>
      <c r="E149" s="312"/>
      <c r="F149" s="360" t="s">
        <v>1341</v>
      </c>
      <c r="G149" s="312"/>
      <c r="H149" s="359" t="s">
        <v>1380</v>
      </c>
      <c r="I149" s="359" t="s">
        <v>1343</v>
      </c>
      <c r="J149" s="359">
        <v>120</v>
      </c>
      <c r="K149" s="355"/>
    </row>
    <row r="150" ht="15" customHeight="1">
      <c r="B150" s="334"/>
      <c r="C150" s="359" t="s">
        <v>1389</v>
      </c>
      <c r="D150" s="312"/>
      <c r="E150" s="312"/>
      <c r="F150" s="360" t="s">
        <v>1341</v>
      </c>
      <c r="G150" s="312"/>
      <c r="H150" s="359" t="s">
        <v>1400</v>
      </c>
      <c r="I150" s="359" t="s">
        <v>1343</v>
      </c>
      <c r="J150" s="359" t="s">
        <v>1391</v>
      </c>
      <c r="K150" s="355"/>
    </row>
    <row r="151" ht="15" customHeight="1">
      <c r="B151" s="334"/>
      <c r="C151" s="359" t="s">
        <v>90</v>
      </c>
      <c r="D151" s="312"/>
      <c r="E151" s="312"/>
      <c r="F151" s="360" t="s">
        <v>1341</v>
      </c>
      <c r="G151" s="312"/>
      <c r="H151" s="359" t="s">
        <v>1401</v>
      </c>
      <c r="I151" s="359" t="s">
        <v>1343</v>
      </c>
      <c r="J151" s="359" t="s">
        <v>1391</v>
      </c>
      <c r="K151" s="355"/>
    </row>
    <row r="152" ht="15" customHeight="1">
      <c r="B152" s="334"/>
      <c r="C152" s="359" t="s">
        <v>1346</v>
      </c>
      <c r="D152" s="312"/>
      <c r="E152" s="312"/>
      <c r="F152" s="360" t="s">
        <v>1347</v>
      </c>
      <c r="G152" s="312"/>
      <c r="H152" s="359" t="s">
        <v>1380</v>
      </c>
      <c r="I152" s="359" t="s">
        <v>1343</v>
      </c>
      <c r="J152" s="359">
        <v>50</v>
      </c>
      <c r="K152" s="355"/>
    </row>
    <row r="153" ht="15" customHeight="1">
      <c r="B153" s="334"/>
      <c r="C153" s="359" t="s">
        <v>1349</v>
      </c>
      <c r="D153" s="312"/>
      <c r="E153" s="312"/>
      <c r="F153" s="360" t="s">
        <v>1341</v>
      </c>
      <c r="G153" s="312"/>
      <c r="H153" s="359" t="s">
        <v>1380</v>
      </c>
      <c r="I153" s="359" t="s">
        <v>1351</v>
      </c>
      <c r="J153" s="359"/>
      <c r="K153" s="355"/>
    </row>
    <row r="154" ht="15" customHeight="1">
      <c r="B154" s="334"/>
      <c r="C154" s="359" t="s">
        <v>1360</v>
      </c>
      <c r="D154" s="312"/>
      <c r="E154" s="312"/>
      <c r="F154" s="360" t="s">
        <v>1347</v>
      </c>
      <c r="G154" s="312"/>
      <c r="H154" s="359" t="s">
        <v>1380</v>
      </c>
      <c r="I154" s="359" t="s">
        <v>1343</v>
      </c>
      <c r="J154" s="359">
        <v>50</v>
      </c>
      <c r="K154" s="355"/>
    </row>
    <row r="155" ht="15" customHeight="1">
      <c r="B155" s="334"/>
      <c r="C155" s="359" t="s">
        <v>1368</v>
      </c>
      <c r="D155" s="312"/>
      <c r="E155" s="312"/>
      <c r="F155" s="360" t="s">
        <v>1347</v>
      </c>
      <c r="G155" s="312"/>
      <c r="H155" s="359" t="s">
        <v>1380</v>
      </c>
      <c r="I155" s="359" t="s">
        <v>1343</v>
      </c>
      <c r="J155" s="359">
        <v>50</v>
      </c>
      <c r="K155" s="355"/>
    </row>
    <row r="156" ht="15" customHeight="1">
      <c r="B156" s="334"/>
      <c r="C156" s="359" t="s">
        <v>1366</v>
      </c>
      <c r="D156" s="312"/>
      <c r="E156" s="312"/>
      <c r="F156" s="360" t="s">
        <v>1347</v>
      </c>
      <c r="G156" s="312"/>
      <c r="H156" s="359" t="s">
        <v>1380</v>
      </c>
      <c r="I156" s="359" t="s">
        <v>1343</v>
      </c>
      <c r="J156" s="359">
        <v>50</v>
      </c>
      <c r="K156" s="355"/>
    </row>
    <row r="157" ht="15" customHeight="1">
      <c r="B157" s="334"/>
      <c r="C157" s="359" t="s">
        <v>112</v>
      </c>
      <c r="D157" s="312"/>
      <c r="E157" s="312"/>
      <c r="F157" s="360" t="s">
        <v>1341</v>
      </c>
      <c r="G157" s="312"/>
      <c r="H157" s="359" t="s">
        <v>1402</v>
      </c>
      <c r="I157" s="359" t="s">
        <v>1343</v>
      </c>
      <c r="J157" s="359" t="s">
        <v>1403</v>
      </c>
      <c r="K157" s="355"/>
    </row>
    <row r="158" ht="15" customHeight="1">
      <c r="B158" s="334"/>
      <c r="C158" s="359" t="s">
        <v>1404</v>
      </c>
      <c r="D158" s="312"/>
      <c r="E158" s="312"/>
      <c r="F158" s="360" t="s">
        <v>1341</v>
      </c>
      <c r="G158" s="312"/>
      <c r="H158" s="359" t="s">
        <v>1405</v>
      </c>
      <c r="I158" s="359" t="s">
        <v>1375</v>
      </c>
      <c r="J158" s="359"/>
      <c r="K158" s="355"/>
    </row>
    <row r="159" ht="15" customHeight="1">
      <c r="B159" s="361"/>
      <c r="C159" s="343"/>
      <c r="D159" s="343"/>
      <c r="E159" s="343"/>
      <c r="F159" s="343"/>
      <c r="G159" s="343"/>
      <c r="H159" s="343"/>
      <c r="I159" s="343"/>
      <c r="J159" s="343"/>
      <c r="K159" s="362"/>
    </row>
    <row r="160" ht="18.75" customHeight="1">
      <c r="B160" s="308"/>
      <c r="C160" s="312"/>
      <c r="D160" s="312"/>
      <c r="E160" s="312"/>
      <c r="F160" s="333"/>
      <c r="G160" s="312"/>
      <c r="H160" s="312"/>
      <c r="I160" s="312"/>
      <c r="J160" s="312"/>
      <c r="K160" s="308"/>
    </row>
    <row r="161" ht="18.75" customHeight="1">
      <c r="B161" s="319"/>
      <c r="C161" s="319"/>
      <c r="D161" s="319"/>
      <c r="E161" s="319"/>
      <c r="F161" s="319"/>
      <c r="G161" s="319"/>
      <c r="H161" s="319"/>
      <c r="I161" s="319"/>
      <c r="J161" s="319"/>
      <c r="K161" s="319"/>
    </row>
    <row r="162" ht="7.5" customHeight="1">
      <c r="B162" s="298"/>
      <c r="C162" s="299"/>
      <c r="D162" s="299"/>
      <c r="E162" s="299"/>
      <c r="F162" s="299"/>
      <c r="G162" s="299"/>
      <c r="H162" s="299"/>
      <c r="I162" s="299"/>
      <c r="J162" s="299"/>
      <c r="K162" s="300"/>
    </row>
    <row r="163" ht="45" customHeight="1">
      <c r="B163" s="301"/>
      <c r="C163" s="302" t="s">
        <v>1406</v>
      </c>
      <c r="D163" s="302"/>
      <c r="E163" s="302"/>
      <c r="F163" s="302"/>
      <c r="G163" s="302"/>
      <c r="H163" s="302"/>
      <c r="I163" s="302"/>
      <c r="J163" s="302"/>
      <c r="K163" s="303"/>
    </row>
    <row r="164" ht="17.25" customHeight="1">
      <c r="B164" s="301"/>
      <c r="C164" s="326" t="s">
        <v>1335</v>
      </c>
      <c r="D164" s="326"/>
      <c r="E164" s="326"/>
      <c r="F164" s="326" t="s">
        <v>1336</v>
      </c>
      <c r="G164" s="363"/>
      <c r="H164" s="364" t="s">
        <v>122</v>
      </c>
      <c r="I164" s="364" t="s">
        <v>63</v>
      </c>
      <c r="J164" s="326" t="s">
        <v>1337</v>
      </c>
      <c r="K164" s="303"/>
    </row>
    <row r="165" ht="17.25" customHeight="1">
      <c r="B165" s="304"/>
      <c r="C165" s="328" t="s">
        <v>1338</v>
      </c>
      <c r="D165" s="328"/>
      <c r="E165" s="328"/>
      <c r="F165" s="329" t="s">
        <v>1339</v>
      </c>
      <c r="G165" s="365"/>
      <c r="H165" s="366"/>
      <c r="I165" s="366"/>
      <c r="J165" s="328" t="s">
        <v>1340</v>
      </c>
      <c r="K165" s="306"/>
    </row>
    <row r="166" ht="5.25" customHeight="1">
      <c r="B166" s="334"/>
      <c r="C166" s="331"/>
      <c r="D166" s="331"/>
      <c r="E166" s="331"/>
      <c r="F166" s="331"/>
      <c r="G166" s="332"/>
      <c r="H166" s="331"/>
      <c r="I166" s="331"/>
      <c r="J166" s="331"/>
      <c r="K166" s="355"/>
    </row>
    <row r="167" ht="15" customHeight="1">
      <c r="B167" s="334"/>
      <c r="C167" s="312" t="s">
        <v>1344</v>
      </c>
      <c r="D167" s="312"/>
      <c r="E167" s="312"/>
      <c r="F167" s="333" t="s">
        <v>1341</v>
      </c>
      <c r="G167" s="312"/>
      <c r="H167" s="312" t="s">
        <v>1380</v>
      </c>
      <c r="I167" s="312" t="s">
        <v>1343</v>
      </c>
      <c r="J167" s="312">
        <v>120</v>
      </c>
      <c r="K167" s="355"/>
    </row>
    <row r="168" ht="15" customHeight="1">
      <c r="B168" s="334"/>
      <c r="C168" s="312" t="s">
        <v>1389</v>
      </c>
      <c r="D168" s="312"/>
      <c r="E168" s="312"/>
      <c r="F168" s="333" t="s">
        <v>1341</v>
      </c>
      <c r="G168" s="312"/>
      <c r="H168" s="312" t="s">
        <v>1390</v>
      </c>
      <c r="I168" s="312" t="s">
        <v>1343</v>
      </c>
      <c r="J168" s="312" t="s">
        <v>1391</v>
      </c>
      <c r="K168" s="355"/>
    </row>
    <row r="169" ht="15" customHeight="1">
      <c r="B169" s="334"/>
      <c r="C169" s="312" t="s">
        <v>90</v>
      </c>
      <c r="D169" s="312"/>
      <c r="E169" s="312"/>
      <c r="F169" s="333" t="s">
        <v>1341</v>
      </c>
      <c r="G169" s="312"/>
      <c r="H169" s="312" t="s">
        <v>1407</v>
      </c>
      <c r="I169" s="312" t="s">
        <v>1343</v>
      </c>
      <c r="J169" s="312" t="s">
        <v>1391</v>
      </c>
      <c r="K169" s="355"/>
    </row>
    <row r="170" ht="15" customHeight="1">
      <c r="B170" s="334"/>
      <c r="C170" s="312" t="s">
        <v>1346</v>
      </c>
      <c r="D170" s="312"/>
      <c r="E170" s="312"/>
      <c r="F170" s="333" t="s">
        <v>1347</v>
      </c>
      <c r="G170" s="312"/>
      <c r="H170" s="312" t="s">
        <v>1407</v>
      </c>
      <c r="I170" s="312" t="s">
        <v>1343</v>
      </c>
      <c r="J170" s="312">
        <v>50</v>
      </c>
      <c r="K170" s="355"/>
    </row>
    <row r="171" ht="15" customHeight="1">
      <c r="B171" s="334"/>
      <c r="C171" s="312" t="s">
        <v>1349</v>
      </c>
      <c r="D171" s="312"/>
      <c r="E171" s="312"/>
      <c r="F171" s="333" t="s">
        <v>1341</v>
      </c>
      <c r="G171" s="312"/>
      <c r="H171" s="312" t="s">
        <v>1407</v>
      </c>
      <c r="I171" s="312" t="s">
        <v>1351</v>
      </c>
      <c r="J171" s="312"/>
      <c r="K171" s="355"/>
    </row>
    <row r="172" ht="15" customHeight="1">
      <c r="B172" s="334"/>
      <c r="C172" s="312" t="s">
        <v>1360</v>
      </c>
      <c r="D172" s="312"/>
      <c r="E172" s="312"/>
      <c r="F172" s="333" t="s">
        <v>1347</v>
      </c>
      <c r="G172" s="312"/>
      <c r="H172" s="312" t="s">
        <v>1407</v>
      </c>
      <c r="I172" s="312" t="s">
        <v>1343</v>
      </c>
      <c r="J172" s="312">
        <v>50</v>
      </c>
      <c r="K172" s="355"/>
    </row>
    <row r="173" ht="15" customHeight="1">
      <c r="B173" s="334"/>
      <c r="C173" s="312" t="s">
        <v>1368</v>
      </c>
      <c r="D173" s="312"/>
      <c r="E173" s="312"/>
      <c r="F173" s="333" t="s">
        <v>1347</v>
      </c>
      <c r="G173" s="312"/>
      <c r="H173" s="312" t="s">
        <v>1407</v>
      </c>
      <c r="I173" s="312" t="s">
        <v>1343</v>
      </c>
      <c r="J173" s="312">
        <v>50</v>
      </c>
      <c r="K173" s="355"/>
    </row>
    <row r="174" ht="15" customHeight="1">
      <c r="B174" s="334"/>
      <c r="C174" s="312" t="s">
        <v>1366</v>
      </c>
      <c r="D174" s="312"/>
      <c r="E174" s="312"/>
      <c r="F174" s="333" t="s">
        <v>1347</v>
      </c>
      <c r="G174" s="312"/>
      <c r="H174" s="312" t="s">
        <v>1407</v>
      </c>
      <c r="I174" s="312" t="s">
        <v>1343</v>
      </c>
      <c r="J174" s="312">
        <v>50</v>
      </c>
      <c r="K174" s="355"/>
    </row>
    <row r="175" ht="15" customHeight="1">
      <c r="B175" s="334"/>
      <c r="C175" s="312" t="s">
        <v>121</v>
      </c>
      <c r="D175" s="312"/>
      <c r="E175" s="312"/>
      <c r="F175" s="333" t="s">
        <v>1341</v>
      </c>
      <c r="G175" s="312"/>
      <c r="H175" s="312" t="s">
        <v>1408</v>
      </c>
      <c r="I175" s="312" t="s">
        <v>1409</v>
      </c>
      <c r="J175" s="312"/>
      <c r="K175" s="355"/>
    </row>
    <row r="176" ht="15" customHeight="1">
      <c r="B176" s="334"/>
      <c r="C176" s="312" t="s">
        <v>63</v>
      </c>
      <c r="D176" s="312"/>
      <c r="E176" s="312"/>
      <c r="F176" s="333" t="s">
        <v>1341</v>
      </c>
      <c r="G176" s="312"/>
      <c r="H176" s="312" t="s">
        <v>1410</v>
      </c>
      <c r="I176" s="312" t="s">
        <v>1411</v>
      </c>
      <c r="J176" s="312">
        <v>1</v>
      </c>
      <c r="K176" s="355"/>
    </row>
    <row r="177" ht="15" customHeight="1">
      <c r="B177" s="334"/>
      <c r="C177" s="312" t="s">
        <v>59</v>
      </c>
      <c r="D177" s="312"/>
      <c r="E177" s="312"/>
      <c r="F177" s="333" t="s">
        <v>1341</v>
      </c>
      <c r="G177" s="312"/>
      <c r="H177" s="312" t="s">
        <v>1412</v>
      </c>
      <c r="I177" s="312" t="s">
        <v>1343</v>
      </c>
      <c r="J177" s="312">
        <v>20</v>
      </c>
      <c r="K177" s="355"/>
    </row>
    <row r="178" ht="15" customHeight="1">
      <c r="B178" s="334"/>
      <c r="C178" s="312" t="s">
        <v>122</v>
      </c>
      <c r="D178" s="312"/>
      <c r="E178" s="312"/>
      <c r="F178" s="333" t="s">
        <v>1341</v>
      </c>
      <c r="G178" s="312"/>
      <c r="H178" s="312" t="s">
        <v>1413</v>
      </c>
      <c r="I178" s="312" t="s">
        <v>1343</v>
      </c>
      <c r="J178" s="312">
        <v>255</v>
      </c>
      <c r="K178" s="355"/>
    </row>
    <row r="179" ht="15" customHeight="1">
      <c r="B179" s="334"/>
      <c r="C179" s="312" t="s">
        <v>123</v>
      </c>
      <c r="D179" s="312"/>
      <c r="E179" s="312"/>
      <c r="F179" s="333" t="s">
        <v>1341</v>
      </c>
      <c r="G179" s="312"/>
      <c r="H179" s="312" t="s">
        <v>1306</v>
      </c>
      <c r="I179" s="312" t="s">
        <v>1343</v>
      </c>
      <c r="J179" s="312">
        <v>10</v>
      </c>
      <c r="K179" s="355"/>
    </row>
    <row r="180" ht="15" customHeight="1">
      <c r="B180" s="334"/>
      <c r="C180" s="312" t="s">
        <v>124</v>
      </c>
      <c r="D180" s="312"/>
      <c r="E180" s="312"/>
      <c r="F180" s="333" t="s">
        <v>1341</v>
      </c>
      <c r="G180" s="312"/>
      <c r="H180" s="312" t="s">
        <v>1414</v>
      </c>
      <c r="I180" s="312" t="s">
        <v>1375</v>
      </c>
      <c r="J180" s="312"/>
      <c r="K180" s="355"/>
    </row>
    <row r="181" ht="15" customHeight="1">
      <c r="B181" s="334"/>
      <c r="C181" s="312" t="s">
        <v>1415</v>
      </c>
      <c r="D181" s="312"/>
      <c r="E181" s="312"/>
      <c r="F181" s="333" t="s">
        <v>1341</v>
      </c>
      <c r="G181" s="312"/>
      <c r="H181" s="312" t="s">
        <v>1416</v>
      </c>
      <c r="I181" s="312" t="s">
        <v>1375</v>
      </c>
      <c r="J181" s="312"/>
      <c r="K181" s="355"/>
    </row>
    <row r="182" ht="15" customHeight="1">
      <c r="B182" s="334"/>
      <c r="C182" s="312" t="s">
        <v>1404</v>
      </c>
      <c r="D182" s="312"/>
      <c r="E182" s="312"/>
      <c r="F182" s="333" t="s">
        <v>1341</v>
      </c>
      <c r="G182" s="312"/>
      <c r="H182" s="312" t="s">
        <v>1417</v>
      </c>
      <c r="I182" s="312" t="s">
        <v>1375</v>
      </c>
      <c r="J182" s="312"/>
      <c r="K182" s="355"/>
    </row>
    <row r="183" ht="15" customHeight="1">
      <c r="B183" s="334"/>
      <c r="C183" s="312" t="s">
        <v>126</v>
      </c>
      <c r="D183" s="312"/>
      <c r="E183" s="312"/>
      <c r="F183" s="333" t="s">
        <v>1347</v>
      </c>
      <c r="G183" s="312"/>
      <c r="H183" s="312" t="s">
        <v>1418</v>
      </c>
      <c r="I183" s="312" t="s">
        <v>1343</v>
      </c>
      <c r="J183" s="312">
        <v>50</v>
      </c>
      <c r="K183" s="355"/>
    </row>
    <row r="184" ht="15" customHeight="1">
      <c r="B184" s="334"/>
      <c r="C184" s="312" t="s">
        <v>1419</v>
      </c>
      <c r="D184" s="312"/>
      <c r="E184" s="312"/>
      <c r="F184" s="333" t="s">
        <v>1347</v>
      </c>
      <c r="G184" s="312"/>
      <c r="H184" s="312" t="s">
        <v>1420</v>
      </c>
      <c r="I184" s="312" t="s">
        <v>1421</v>
      </c>
      <c r="J184" s="312"/>
      <c r="K184" s="355"/>
    </row>
    <row r="185" ht="15" customHeight="1">
      <c r="B185" s="334"/>
      <c r="C185" s="312" t="s">
        <v>1422</v>
      </c>
      <c r="D185" s="312"/>
      <c r="E185" s="312"/>
      <c r="F185" s="333" t="s">
        <v>1347</v>
      </c>
      <c r="G185" s="312"/>
      <c r="H185" s="312" t="s">
        <v>1423</v>
      </c>
      <c r="I185" s="312" t="s">
        <v>1421</v>
      </c>
      <c r="J185" s="312"/>
      <c r="K185" s="355"/>
    </row>
    <row r="186" ht="15" customHeight="1">
      <c r="B186" s="334"/>
      <c r="C186" s="312" t="s">
        <v>1424</v>
      </c>
      <c r="D186" s="312"/>
      <c r="E186" s="312"/>
      <c r="F186" s="333" t="s">
        <v>1347</v>
      </c>
      <c r="G186" s="312"/>
      <c r="H186" s="312" t="s">
        <v>1425</v>
      </c>
      <c r="I186" s="312" t="s">
        <v>1421</v>
      </c>
      <c r="J186" s="312"/>
      <c r="K186" s="355"/>
    </row>
    <row r="187" ht="15" customHeight="1">
      <c r="B187" s="334"/>
      <c r="C187" s="367" t="s">
        <v>1426</v>
      </c>
      <c r="D187" s="312"/>
      <c r="E187" s="312"/>
      <c r="F187" s="333" t="s">
        <v>1347</v>
      </c>
      <c r="G187" s="312"/>
      <c r="H187" s="312" t="s">
        <v>1427</v>
      </c>
      <c r="I187" s="312" t="s">
        <v>1428</v>
      </c>
      <c r="J187" s="368" t="s">
        <v>1429</v>
      </c>
      <c r="K187" s="355"/>
    </row>
    <row r="188" ht="15" customHeight="1">
      <c r="B188" s="334"/>
      <c r="C188" s="318" t="s">
        <v>48</v>
      </c>
      <c r="D188" s="312"/>
      <c r="E188" s="312"/>
      <c r="F188" s="333" t="s">
        <v>1341</v>
      </c>
      <c r="G188" s="312"/>
      <c r="H188" s="308" t="s">
        <v>1430</v>
      </c>
      <c r="I188" s="312" t="s">
        <v>1431</v>
      </c>
      <c r="J188" s="312"/>
      <c r="K188" s="355"/>
    </row>
    <row r="189" ht="15" customHeight="1">
      <c r="B189" s="334"/>
      <c r="C189" s="318" t="s">
        <v>1432</v>
      </c>
      <c r="D189" s="312"/>
      <c r="E189" s="312"/>
      <c r="F189" s="333" t="s">
        <v>1341</v>
      </c>
      <c r="G189" s="312"/>
      <c r="H189" s="312" t="s">
        <v>1433</v>
      </c>
      <c r="I189" s="312" t="s">
        <v>1375</v>
      </c>
      <c r="J189" s="312"/>
      <c r="K189" s="355"/>
    </row>
    <row r="190" ht="15" customHeight="1">
      <c r="B190" s="334"/>
      <c r="C190" s="318" t="s">
        <v>1434</v>
      </c>
      <c r="D190" s="312"/>
      <c r="E190" s="312"/>
      <c r="F190" s="333" t="s">
        <v>1341</v>
      </c>
      <c r="G190" s="312"/>
      <c r="H190" s="312" t="s">
        <v>1435</v>
      </c>
      <c r="I190" s="312" t="s">
        <v>1375</v>
      </c>
      <c r="J190" s="312"/>
      <c r="K190" s="355"/>
    </row>
    <row r="191" ht="15" customHeight="1">
      <c r="B191" s="334"/>
      <c r="C191" s="318" t="s">
        <v>1436</v>
      </c>
      <c r="D191" s="312"/>
      <c r="E191" s="312"/>
      <c r="F191" s="333" t="s">
        <v>1347</v>
      </c>
      <c r="G191" s="312"/>
      <c r="H191" s="312" t="s">
        <v>1437</v>
      </c>
      <c r="I191" s="312" t="s">
        <v>1375</v>
      </c>
      <c r="J191" s="312"/>
      <c r="K191" s="355"/>
    </row>
    <row r="192" ht="15" customHeight="1">
      <c r="B192" s="361"/>
      <c r="C192" s="369"/>
      <c r="D192" s="343"/>
      <c r="E192" s="343"/>
      <c r="F192" s="343"/>
      <c r="G192" s="343"/>
      <c r="H192" s="343"/>
      <c r="I192" s="343"/>
      <c r="J192" s="343"/>
      <c r="K192" s="362"/>
    </row>
    <row r="193" ht="18.75" customHeight="1">
      <c r="B193" s="308"/>
      <c r="C193" s="312"/>
      <c r="D193" s="312"/>
      <c r="E193" s="312"/>
      <c r="F193" s="333"/>
      <c r="G193" s="312"/>
      <c r="H193" s="312"/>
      <c r="I193" s="312"/>
      <c r="J193" s="312"/>
      <c r="K193" s="308"/>
    </row>
    <row r="194" ht="18.75" customHeight="1">
      <c r="B194" s="308"/>
      <c r="C194" s="312"/>
      <c r="D194" s="312"/>
      <c r="E194" s="312"/>
      <c r="F194" s="333"/>
      <c r="G194" s="312"/>
      <c r="H194" s="312"/>
      <c r="I194" s="312"/>
      <c r="J194" s="312"/>
      <c r="K194" s="308"/>
    </row>
    <row r="195" ht="18.75" customHeight="1">
      <c r="B195" s="319"/>
      <c r="C195" s="319"/>
      <c r="D195" s="319"/>
      <c r="E195" s="319"/>
      <c r="F195" s="319"/>
      <c r="G195" s="319"/>
      <c r="H195" s="319"/>
      <c r="I195" s="319"/>
      <c r="J195" s="319"/>
      <c r="K195" s="319"/>
    </row>
    <row r="196" ht="13.5">
      <c r="B196" s="298"/>
      <c r="C196" s="299"/>
      <c r="D196" s="299"/>
      <c r="E196" s="299"/>
      <c r="F196" s="299"/>
      <c r="G196" s="299"/>
      <c r="H196" s="299"/>
      <c r="I196" s="299"/>
      <c r="J196" s="299"/>
      <c r="K196" s="300"/>
    </row>
    <row r="197" ht="21">
      <c r="B197" s="301"/>
      <c r="C197" s="302" t="s">
        <v>1438</v>
      </c>
      <c r="D197" s="302"/>
      <c r="E197" s="302"/>
      <c r="F197" s="302"/>
      <c r="G197" s="302"/>
      <c r="H197" s="302"/>
      <c r="I197" s="302"/>
      <c r="J197" s="302"/>
      <c r="K197" s="303"/>
    </row>
    <row r="198" ht="25.5" customHeight="1">
      <c r="B198" s="301"/>
      <c r="C198" s="370" t="s">
        <v>1439</v>
      </c>
      <c r="D198" s="370"/>
      <c r="E198" s="370"/>
      <c r="F198" s="370" t="s">
        <v>1440</v>
      </c>
      <c r="G198" s="371"/>
      <c r="H198" s="370" t="s">
        <v>1441</v>
      </c>
      <c r="I198" s="370"/>
      <c r="J198" s="370"/>
      <c r="K198" s="303"/>
    </row>
    <row r="199" ht="5.25" customHeight="1">
      <c r="B199" s="334"/>
      <c r="C199" s="331"/>
      <c r="D199" s="331"/>
      <c r="E199" s="331"/>
      <c r="F199" s="331"/>
      <c r="G199" s="312"/>
      <c r="H199" s="331"/>
      <c r="I199" s="331"/>
      <c r="J199" s="331"/>
      <c r="K199" s="355"/>
    </row>
    <row r="200" ht="15" customHeight="1">
      <c r="B200" s="334"/>
      <c r="C200" s="312" t="s">
        <v>1431</v>
      </c>
      <c r="D200" s="312"/>
      <c r="E200" s="312"/>
      <c r="F200" s="333" t="s">
        <v>49</v>
      </c>
      <c r="G200" s="312"/>
      <c r="H200" s="312" t="s">
        <v>1442</v>
      </c>
      <c r="I200" s="312"/>
      <c r="J200" s="312"/>
      <c r="K200" s="355"/>
    </row>
    <row r="201" ht="15" customHeight="1">
      <c r="B201" s="334"/>
      <c r="C201" s="340"/>
      <c r="D201" s="312"/>
      <c r="E201" s="312"/>
      <c r="F201" s="333" t="s">
        <v>50</v>
      </c>
      <c r="G201" s="312"/>
      <c r="H201" s="312" t="s">
        <v>1443</v>
      </c>
      <c r="I201" s="312"/>
      <c r="J201" s="312"/>
      <c r="K201" s="355"/>
    </row>
    <row r="202" ht="15" customHeight="1">
      <c r="B202" s="334"/>
      <c r="C202" s="340"/>
      <c r="D202" s="312"/>
      <c r="E202" s="312"/>
      <c r="F202" s="333" t="s">
        <v>53</v>
      </c>
      <c r="G202" s="312"/>
      <c r="H202" s="312" t="s">
        <v>1444</v>
      </c>
      <c r="I202" s="312"/>
      <c r="J202" s="312"/>
      <c r="K202" s="355"/>
    </row>
    <row r="203" ht="15" customHeight="1">
      <c r="B203" s="334"/>
      <c r="C203" s="312"/>
      <c r="D203" s="312"/>
      <c r="E203" s="312"/>
      <c r="F203" s="333" t="s">
        <v>51</v>
      </c>
      <c r="G203" s="312"/>
      <c r="H203" s="312" t="s">
        <v>1445</v>
      </c>
      <c r="I203" s="312"/>
      <c r="J203" s="312"/>
      <c r="K203" s="355"/>
    </row>
    <row r="204" ht="15" customHeight="1">
      <c r="B204" s="334"/>
      <c r="C204" s="312"/>
      <c r="D204" s="312"/>
      <c r="E204" s="312"/>
      <c r="F204" s="333" t="s">
        <v>52</v>
      </c>
      <c r="G204" s="312"/>
      <c r="H204" s="312" t="s">
        <v>1446</v>
      </c>
      <c r="I204" s="312"/>
      <c r="J204" s="312"/>
      <c r="K204" s="355"/>
    </row>
    <row r="205" ht="15" customHeight="1">
      <c r="B205" s="334"/>
      <c r="C205" s="312"/>
      <c r="D205" s="312"/>
      <c r="E205" s="312"/>
      <c r="F205" s="333"/>
      <c r="G205" s="312"/>
      <c r="H205" s="312"/>
      <c r="I205" s="312"/>
      <c r="J205" s="312"/>
      <c r="K205" s="355"/>
    </row>
    <row r="206" ht="15" customHeight="1">
      <c r="B206" s="334"/>
      <c r="C206" s="312" t="s">
        <v>1387</v>
      </c>
      <c r="D206" s="312"/>
      <c r="E206" s="312"/>
      <c r="F206" s="333" t="s">
        <v>84</v>
      </c>
      <c r="G206" s="312"/>
      <c r="H206" s="312" t="s">
        <v>1447</v>
      </c>
      <c r="I206" s="312"/>
      <c r="J206" s="312"/>
      <c r="K206" s="355"/>
    </row>
    <row r="207" ht="15" customHeight="1">
      <c r="B207" s="334"/>
      <c r="C207" s="340"/>
      <c r="D207" s="312"/>
      <c r="E207" s="312"/>
      <c r="F207" s="333" t="s">
        <v>1286</v>
      </c>
      <c r="G207" s="312"/>
      <c r="H207" s="312" t="s">
        <v>1287</v>
      </c>
      <c r="I207" s="312"/>
      <c r="J207" s="312"/>
      <c r="K207" s="355"/>
    </row>
    <row r="208" ht="15" customHeight="1">
      <c r="B208" s="334"/>
      <c r="C208" s="312"/>
      <c r="D208" s="312"/>
      <c r="E208" s="312"/>
      <c r="F208" s="333" t="s">
        <v>1284</v>
      </c>
      <c r="G208" s="312"/>
      <c r="H208" s="312" t="s">
        <v>1448</v>
      </c>
      <c r="I208" s="312"/>
      <c r="J208" s="312"/>
      <c r="K208" s="355"/>
    </row>
    <row r="209" ht="15" customHeight="1">
      <c r="B209" s="372"/>
      <c r="C209" s="340"/>
      <c r="D209" s="340"/>
      <c r="E209" s="340"/>
      <c r="F209" s="333" t="s">
        <v>1288</v>
      </c>
      <c r="G209" s="318"/>
      <c r="H209" s="359" t="s">
        <v>99</v>
      </c>
      <c r="I209" s="359"/>
      <c r="J209" s="359"/>
      <c r="K209" s="373"/>
    </row>
    <row r="210" ht="15" customHeight="1">
      <c r="B210" s="372"/>
      <c r="C210" s="340"/>
      <c r="D210" s="340"/>
      <c r="E210" s="340"/>
      <c r="F210" s="333" t="s">
        <v>1289</v>
      </c>
      <c r="G210" s="318"/>
      <c r="H210" s="359" t="s">
        <v>1268</v>
      </c>
      <c r="I210" s="359"/>
      <c r="J210" s="359"/>
      <c r="K210" s="373"/>
    </row>
    <row r="211" ht="15" customHeight="1">
      <c r="B211" s="372"/>
      <c r="C211" s="340"/>
      <c r="D211" s="340"/>
      <c r="E211" s="340"/>
      <c r="F211" s="374"/>
      <c r="G211" s="318"/>
      <c r="H211" s="375"/>
      <c r="I211" s="375"/>
      <c r="J211" s="375"/>
      <c r="K211" s="373"/>
    </row>
    <row r="212" ht="15" customHeight="1">
      <c r="B212" s="372"/>
      <c r="C212" s="312" t="s">
        <v>1411</v>
      </c>
      <c r="D212" s="340"/>
      <c r="E212" s="340"/>
      <c r="F212" s="333">
        <v>1</v>
      </c>
      <c r="G212" s="318"/>
      <c r="H212" s="359" t="s">
        <v>1449</v>
      </c>
      <c r="I212" s="359"/>
      <c r="J212" s="359"/>
      <c r="K212" s="373"/>
    </row>
    <row r="213" ht="15" customHeight="1">
      <c r="B213" s="372"/>
      <c r="C213" s="340"/>
      <c r="D213" s="340"/>
      <c r="E213" s="340"/>
      <c r="F213" s="333">
        <v>2</v>
      </c>
      <c r="G213" s="318"/>
      <c r="H213" s="359" t="s">
        <v>1450</v>
      </c>
      <c r="I213" s="359"/>
      <c r="J213" s="359"/>
      <c r="K213" s="373"/>
    </row>
    <row r="214" ht="15" customHeight="1">
      <c r="B214" s="372"/>
      <c r="C214" s="340"/>
      <c r="D214" s="340"/>
      <c r="E214" s="340"/>
      <c r="F214" s="333">
        <v>3</v>
      </c>
      <c r="G214" s="318"/>
      <c r="H214" s="359" t="s">
        <v>1451</v>
      </c>
      <c r="I214" s="359"/>
      <c r="J214" s="359"/>
      <c r="K214" s="373"/>
    </row>
    <row r="215" ht="15" customHeight="1">
      <c r="B215" s="372"/>
      <c r="C215" s="340"/>
      <c r="D215" s="340"/>
      <c r="E215" s="340"/>
      <c r="F215" s="333">
        <v>4</v>
      </c>
      <c r="G215" s="318"/>
      <c r="H215" s="359" t="s">
        <v>1452</v>
      </c>
      <c r="I215" s="359"/>
      <c r="J215" s="359"/>
      <c r="K215" s="373"/>
    </row>
    <row r="216" ht="12.75" customHeight="1">
      <c r="B216" s="376"/>
      <c r="C216" s="377"/>
      <c r="D216" s="377"/>
      <c r="E216" s="377"/>
      <c r="F216" s="377"/>
      <c r="G216" s="377"/>
      <c r="H216" s="377"/>
      <c r="I216" s="377"/>
      <c r="J216" s="377"/>
      <c r="K216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2018-07-31T08:09:37Z</dcterms:created>
  <dcterms:modified xsi:type="dcterms:W3CDTF">2018-07-31T08:09:46Z</dcterms:modified>
</cp:coreProperties>
</file>